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4240" windowHeight="13125" tabRatio="777"/>
  </bookViews>
  <sheets>
    <sheet name="Таблица 1" sheetId="3" r:id="rId1"/>
    <sheet name="Таблица 2" sheetId="1" r:id="rId2"/>
    <sheet name="Таблица 3" sheetId="4" r:id="rId3"/>
    <sheet name="Лист2" sheetId="6" state="hidden" r:id="rId4"/>
  </sheets>
  <definedNames>
    <definedName name="_xlnm._FilterDatabase" localSheetId="0" hidden="1">'Таблица 1'!$A$14:$Q$5965</definedName>
    <definedName name="_xlnm._FilterDatabase" localSheetId="1" hidden="1">'Таблица 2'!$A$5:$O$114</definedName>
    <definedName name="_xlnm._FilterDatabase" localSheetId="2" hidden="1">'Таблица 3'!$A$16:$N$20</definedName>
    <definedName name="_xlnm.Print_Area" localSheetId="1">'Таблица 2'!$A$2:$O$138</definedName>
    <definedName name="_xlnm.Print_Area" localSheetId="2">'Таблица 3'!$A$7:$N$29</definedName>
  </definedNames>
  <calcPr calcId="144525"/>
  <pivotCaches>
    <pivotCache cacheId="0" r:id="rId5"/>
  </pivotCaches>
</workbook>
</file>

<file path=xl/calcChain.xml><?xml version="1.0" encoding="utf-8"?>
<calcChain xmlns="http://schemas.openxmlformats.org/spreadsheetml/2006/main">
  <c r="M87" i="1" l="1"/>
  <c r="C87" i="1"/>
  <c r="M86" i="1"/>
  <c r="M85" i="1"/>
  <c r="N85" i="1" s="1"/>
  <c r="N87" i="1" l="1"/>
  <c r="L87" i="1" s="1"/>
  <c r="N86" i="1"/>
  <c r="L86" i="1" s="1"/>
  <c r="L85" i="1"/>
  <c r="R49" i="3" l="1"/>
  <c r="L22" i="3"/>
  <c r="W62" i="3" l="1"/>
  <c r="W61" i="3"/>
  <c r="W60" i="3"/>
  <c r="W59" i="3"/>
  <c r="W58" i="3"/>
  <c r="W57" i="3"/>
  <c r="W56" i="3"/>
  <c r="W55" i="3"/>
  <c r="W54" i="3"/>
  <c r="W53" i="3"/>
  <c r="W52" i="3"/>
  <c r="W51" i="3"/>
  <c r="W50" i="3"/>
  <c r="W49" i="3"/>
  <c r="W48" i="3"/>
  <c r="W47" i="3"/>
  <c r="W46" i="3"/>
  <c r="W45" i="3"/>
  <c r="W44" i="3"/>
  <c r="W43" i="3"/>
  <c r="M108" i="1"/>
  <c r="N108" i="1" s="1"/>
  <c r="M107" i="1"/>
  <c r="M106" i="1"/>
  <c r="M83" i="1"/>
  <c r="M81" i="1"/>
  <c r="N81" i="1" s="1"/>
  <c r="M79" i="1"/>
  <c r="N79" i="1" s="1"/>
  <c r="M78" i="1"/>
  <c r="N78" i="1" s="1"/>
  <c r="M77" i="1"/>
  <c r="M31" i="1"/>
  <c r="N31" i="1" s="1"/>
  <c r="L31" i="1" s="1"/>
  <c r="M30" i="1"/>
  <c r="N30" i="1" s="1"/>
  <c r="M89" i="1"/>
  <c r="M41" i="1"/>
  <c r="M40" i="1"/>
  <c r="M39" i="1"/>
  <c r="M38" i="1"/>
  <c r="M37" i="1"/>
  <c r="M36" i="1"/>
  <c r="M35" i="1"/>
  <c r="M34" i="1"/>
  <c r="M33" i="1"/>
  <c r="M32" i="1"/>
  <c r="C33" i="1"/>
  <c r="C34" i="1" s="1"/>
  <c r="C35" i="1" s="1"/>
  <c r="C36" i="1" s="1"/>
  <c r="C37" i="1" s="1"/>
  <c r="C38" i="1" s="1"/>
  <c r="C39" i="1" s="1"/>
  <c r="C40" i="1" s="1"/>
  <c r="C41" i="1" s="1"/>
  <c r="M29" i="1"/>
  <c r="C29" i="1"/>
  <c r="C30" i="1" s="1"/>
  <c r="M28" i="1"/>
  <c r="M27" i="1"/>
  <c r="M26" i="1"/>
  <c r="M25" i="1"/>
  <c r="M24" i="1"/>
  <c r="M23" i="1"/>
  <c r="C23" i="1"/>
  <c r="C24" i="1" s="1"/>
  <c r="C25" i="1" s="1"/>
  <c r="C26" i="1" s="1"/>
  <c r="C27" i="1" s="1"/>
  <c r="M22" i="1"/>
  <c r="M42" i="1"/>
  <c r="N42" i="1" s="1"/>
  <c r="L42" i="1" s="1"/>
  <c r="W31" i="3"/>
  <c r="W30" i="3"/>
  <c r="W29" i="3"/>
  <c r="W28" i="3"/>
  <c r="W27" i="3"/>
  <c r="W26" i="3"/>
  <c r="M109" i="1"/>
  <c r="C78" i="1"/>
  <c r="L108" i="1" l="1"/>
  <c r="N107" i="1"/>
  <c r="L107" i="1" s="1"/>
  <c r="L81" i="1"/>
  <c r="R46" i="3" s="1"/>
  <c r="V46" i="3" s="1"/>
  <c r="L79" i="1"/>
  <c r="L78" i="1"/>
  <c r="R43" i="3" s="1"/>
  <c r="V43" i="3" s="1"/>
  <c r="L30" i="1"/>
  <c r="N89" i="1"/>
  <c r="L89" i="1" s="1"/>
  <c r="R51" i="3" s="1"/>
  <c r="V51" i="3" s="1"/>
  <c r="N32" i="1"/>
  <c r="L32" i="1" s="1"/>
  <c r="N33" i="1"/>
  <c r="L33" i="1" s="1"/>
  <c r="N34" i="1"/>
  <c r="L34" i="1" s="1"/>
  <c r="N35" i="1"/>
  <c r="L35" i="1" s="1"/>
  <c r="N36" i="1"/>
  <c r="L36" i="1" s="1"/>
  <c r="N37" i="1"/>
  <c r="L37" i="1" s="1"/>
  <c r="N38" i="1"/>
  <c r="L38" i="1" s="1"/>
  <c r="R30" i="3" s="1"/>
  <c r="N39" i="1"/>
  <c r="L39" i="1" s="1"/>
  <c r="N40" i="1"/>
  <c r="L40" i="1" s="1"/>
  <c r="N41" i="1"/>
  <c r="L41" i="1" s="1"/>
  <c r="N28" i="1"/>
  <c r="L28" i="1" s="1"/>
  <c r="N29" i="1"/>
  <c r="L29" i="1" s="1"/>
  <c r="N22" i="1"/>
  <c r="L22" i="1" s="1"/>
  <c r="N23" i="1"/>
  <c r="L23" i="1" s="1"/>
  <c r="N24" i="1"/>
  <c r="L24" i="1" s="1"/>
  <c r="N25" i="1"/>
  <c r="L25" i="1" s="1"/>
  <c r="N26" i="1"/>
  <c r="L26" i="1" s="1"/>
  <c r="N27" i="1"/>
  <c r="L27" i="1" s="1"/>
  <c r="N109" i="1"/>
  <c r="L109" i="1" s="1"/>
  <c r="R62" i="3" s="1"/>
  <c r="V62" i="3" s="1"/>
  <c r="M45" i="1"/>
  <c r="N45" i="1" s="1"/>
  <c r="O45" i="1"/>
  <c r="M44" i="1"/>
  <c r="N44" i="1" s="1"/>
  <c r="L44" i="1" s="1"/>
  <c r="R61" i="3" l="1"/>
  <c r="V61" i="3" s="1"/>
  <c r="R27" i="3"/>
  <c r="V27" i="3" s="1"/>
  <c r="R26" i="3"/>
  <c r="V26" i="3" s="1"/>
  <c r="R28" i="3"/>
  <c r="V28" i="3" s="1"/>
  <c r="R31" i="3"/>
  <c r="V31" i="3" s="1"/>
  <c r="R29" i="3"/>
  <c r="V29" i="3" s="1"/>
  <c r="V30" i="3"/>
  <c r="R44" i="3"/>
  <c r="V44" i="3" s="1"/>
  <c r="L45" i="1"/>
  <c r="M9" i="1" l="1"/>
  <c r="N9" i="1" l="1"/>
  <c r="L9" i="1" s="1"/>
  <c r="M91" i="1" l="1"/>
  <c r="M76" i="1"/>
  <c r="M69" i="1"/>
  <c r="M65" i="1"/>
  <c r="M66" i="1"/>
  <c r="N66" i="1" s="1"/>
  <c r="L66" i="1" s="1"/>
  <c r="M17" i="1"/>
  <c r="M18" i="1"/>
  <c r="N18" i="1" s="1"/>
  <c r="O14" i="1"/>
  <c r="N91" i="1" l="1"/>
  <c r="L91" i="1" s="1"/>
  <c r="N76" i="1"/>
  <c r="L76" i="1" s="1"/>
  <c r="N69" i="1"/>
  <c r="L69" i="1" s="1"/>
  <c r="N65" i="1"/>
  <c r="L65" i="1" s="1"/>
  <c r="N17" i="1"/>
  <c r="L17" i="1" s="1"/>
  <c r="L18" i="1"/>
  <c r="C20" i="1" l="1"/>
  <c r="C21" i="1" s="1"/>
  <c r="W34" i="3"/>
  <c r="C43" i="1" l="1"/>
  <c r="C44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7" i="1" s="1"/>
  <c r="C68" i="1" s="1"/>
  <c r="C70" i="1" s="1"/>
  <c r="C71" i="1" s="1"/>
  <c r="C72" i="1" s="1"/>
  <c r="C73" i="1" s="1"/>
  <c r="C74" i="1" s="1"/>
  <c r="C75" i="1" s="1"/>
  <c r="C83" i="1" l="1"/>
  <c r="C84" i="1" s="1"/>
  <c r="M112" i="1"/>
  <c r="N112" i="1" s="1"/>
  <c r="M74" i="1"/>
  <c r="M75" i="1"/>
  <c r="N75" i="1" s="1"/>
  <c r="M20" i="1"/>
  <c r="N20" i="1" s="1"/>
  <c r="L20" i="1" s="1"/>
  <c r="M68" i="1"/>
  <c r="M60" i="1"/>
  <c r="M59" i="1"/>
  <c r="N59" i="1" s="1"/>
  <c r="L59" i="1" s="1"/>
  <c r="M58" i="1"/>
  <c r="N58" i="1" s="1"/>
  <c r="M57" i="1"/>
  <c r="M53" i="1"/>
  <c r="N53" i="1" s="1"/>
  <c r="M52" i="1"/>
  <c r="N52" i="1" s="1"/>
  <c r="M51" i="1"/>
  <c r="M50" i="1"/>
  <c r="N50" i="1" s="1"/>
  <c r="L50" i="1" s="1"/>
  <c r="M49" i="1"/>
  <c r="N49" i="1" s="1"/>
  <c r="M48" i="1"/>
  <c r="N48" i="1" s="1"/>
  <c r="W63" i="3"/>
  <c r="C94" i="1" l="1"/>
  <c r="C95" i="1" s="1"/>
  <c r="C98" i="1" s="1"/>
  <c r="C99" i="1" s="1"/>
  <c r="C100" i="1" s="1"/>
  <c r="C101" i="1" s="1"/>
  <c r="C102" i="1" s="1"/>
  <c r="C103" i="1" s="1"/>
  <c r="C104" i="1" s="1"/>
  <c r="C105" i="1" s="1"/>
  <c r="C106" i="1" s="1"/>
  <c r="C111" i="1" s="1"/>
  <c r="C112" i="1" s="1"/>
  <c r="L112" i="1"/>
  <c r="N74" i="1"/>
  <c r="L74" i="1" s="1"/>
  <c r="L75" i="1"/>
  <c r="R41" i="3" s="1"/>
  <c r="N68" i="1"/>
  <c r="L68" i="1" s="1"/>
  <c r="L58" i="1"/>
  <c r="N60" i="1"/>
  <c r="L60" i="1" s="1"/>
  <c r="N57" i="1"/>
  <c r="L57" i="1" s="1"/>
  <c r="L53" i="1"/>
  <c r="L52" i="1"/>
  <c r="L49" i="1"/>
  <c r="N51" i="1"/>
  <c r="L51" i="1" s="1"/>
  <c r="R34" i="3" l="1"/>
  <c r="N22" i="3"/>
  <c r="M22" i="3"/>
  <c r="O22" i="3"/>
  <c r="M80" i="1"/>
  <c r="N80" i="1" s="1"/>
  <c r="M73" i="1"/>
  <c r="M21" i="1"/>
  <c r="N21" i="1" s="1"/>
  <c r="M61" i="1"/>
  <c r="M56" i="1"/>
  <c r="M46" i="1"/>
  <c r="N46" i="1" s="1"/>
  <c r="M99" i="1"/>
  <c r="N99" i="1" s="1"/>
  <c r="M93" i="1"/>
  <c r="L80" i="1" l="1"/>
  <c r="R45" i="3" s="1"/>
  <c r="N73" i="1"/>
  <c r="L73" i="1" s="1"/>
  <c r="L21" i="1"/>
  <c r="N61" i="1"/>
  <c r="L61" i="1" s="1"/>
  <c r="N56" i="1"/>
  <c r="L56" i="1" s="1"/>
  <c r="L46" i="1"/>
  <c r="L99" i="1"/>
  <c r="M64" i="3" l="1"/>
  <c r="N64" i="3"/>
  <c r="L64" i="3"/>
  <c r="U22" i="3"/>
  <c r="T22" i="3"/>
  <c r="S22" i="3"/>
  <c r="M19" i="3"/>
  <c r="N19" i="3"/>
  <c r="O19" i="3"/>
  <c r="L19" i="3"/>
  <c r="A64" i="6" l="1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V34" i="3" l="1"/>
  <c r="V45" i="3"/>
  <c r="V41" i="3"/>
  <c r="I20" i="4"/>
  <c r="H20" i="4"/>
  <c r="M111" i="1" l="1"/>
  <c r="M110" i="1"/>
  <c r="M105" i="1"/>
  <c r="N105" i="1" s="1"/>
  <c r="M104" i="1"/>
  <c r="M103" i="1"/>
  <c r="M102" i="1"/>
  <c r="M101" i="1"/>
  <c r="N101" i="1" s="1"/>
  <c r="M100" i="1"/>
  <c r="M98" i="1"/>
  <c r="M97" i="1"/>
  <c r="M96" i="1"/>
  <c r="N96" i="1" s="1"/>
  <c r="M95" i="1"/>
  <c r="M94" i="1"/>
  <c r="M92" i="1"/>
  <c r="M90" i="1"/>
  <c r="M88" i="1"/>
  <c r="M84" i="1"/>
  <c r="M82" i="1"/>
  <c r="M72" i="1"/>
  <c r="N72" i="1" s="1"/>
  <c r="M71" i="1"/>
  <c r="M70" i="1"/>
  <c r="M67" i="1"/>
  <c r="M64" i="1"/>
  <c r="M63" i="1"/>
  <c r="M62" i="1"/>
  <c r="M55" i="1"/>
  <c r="M54" i="1"/>
  <c r="M47" i="1"/>
  <c r="N54" i="1" l="1"/>
  <c r="L54" i="1" s="1"/>
  <c r="R35" i="3" s="1"/>
  <c r="V35" i="3" s="1"/>
  <c r="N55" i="1"/>
  <c r="L55" i="1" s="1"/>
  <c r="R36" i="3" s="1"/>
  <c r="V36" i="3" s="1"/>
  <c r="N63" i="1"/>
  <c r="L63" i="1" s="1"/>
  <c r="N70" i="1"/>
  <c r="L70" i="1" s="1"/>
  <c r="L72" i="1"/>
  <c r="N71" i="1" s="1"/>
  <c r="L71" i="1" s="1"/>
  <c r="N77" i="1"/>
  <c r="L77" i="1" s="1"/>
  <c r="R42" i="3" s="1"/>
  <c r="V42" i="3" s="1"/>
  <c r="N83" i="1"/>
  <c r="L83" i="1" s="1"/>
  <c r="V49" i="3"/>
  <c r="N90" i="1"/>
  <c r="L90" i="1" s="1"/>
  <c r="R52" i="3" s="1"/>
  <c r="V52" i="3" s="1"/>
  <c r="N92" i="1"/>
  <c r="L92" i="1" s="1"/>
  <c r="N95" i="1"/>
  <c r="L95" i="1" s="1"/>
  <c r="N94" i="1" s="1"/>
  <c r="L94" i="1" s="1"/>
  <c r="R54" i="3" s="1"/>
  <c r="V54" i="3" s="1"/>
  <c r="L96" i="1"/>
  <c r="N98" i="1"/>
  <c r="L98" i="1" s="1"/>
  <c r="L101" i="1"/>
  <c r="N103" i="1"/>
  <c r="L103" i="1" s="1"/>
  <c r="L105" i="1"/>
  <c r="R59" i="3" s="1"/>
  <c r="V59" i="3" s="1"/>
  <c r="N110" i="1"/>
  <c r="L110" i="1" s="1"/>
  <c r="M43" i="1"/>
  <c r="M19" i="1"/>
  <c r="M16" i="1"/>
  <c r="M15" i="1"/>
  <c r="N62" i="1" l="1"/>
  <c r="L62" i="1" s="1"/>
  <c r="R37" i="3" s="1"/>
  <c r="V37" i="3" s="1"/>
  <c r="R40" i="3"/>
  <c r="V40" i="3" s="1"/>
  <c r="M113" i="1"/>
  <c r="N15" i="1"/>
  <c r="N106" i="1"/>
  <c r="N102" i="1"/>
  <c r="L102" i="1" s="1"/>
  <c r="R57" i="3" s="1"/>
  <c r="V57" i="3" s="1"/>
  <c r="N97" i="1"/>
  <c r="L97" i="1" s="1"/>
  <c r="R55" i="3" s="1"/>
  <c r="V55" i="3" s="1"/>
  <c r="N88" i="1"/>
  <c r="L88" i="1" s="1"/>
  <c r="N82" i="1"/>
  <c r="L82" i="1" s="1"/>
  <c r="R47" i="3" s="1"/>
  <c r="V47" i="3" s="1"/>
  <c r="N67" i="1"/>
  <c r="L67" i="1" s="1"/>
  <c r="R39" i="3" s="1"/>
  <c r="V39" i="3" s="1"/>
  <c r="N100" i="1"/>
  <c r="L100" i="1" s="1"/>
  <c r="R56" i="3" s="1"/>
  <c r="V56" i="3" s="1"/>
  <c r="N43" i="1"/>
  <c r="L43" i="1" s="1"/>
  <c r="R32" i="3" s="1"/>
  <c r="V32" i="3" s="1"/>
  <c r="N104" i="1"/>
  <c r="L104" i="1" s="1"/>
  <c r="R58" i="3" s="1"/>
  <c r="V58" i="3" s="1"/>
  <c r="N84" i="1"/>
  <c r="L84" i="1" s="1"/>
  <c r="R48" i="3" s="1"/>
  <c r="V48" i="3" s="1"/>
  <c r="N64" i="1"/>
  <c r="L64" i="1" s="1"/>
  <c r="R38" i="3" s="1"/>
  <c r="V38" i="3" s="1"/>
  <c r="M13" i="1"/>
  <c r="M12" i="1"/>
  <c r="N12" i="1" s="1"/>
  <c r="R50" i="3" l="1"/>
  <c r="V50" i="3" s="1"/>
  <c r="L106" i="1"/>
  <c r="R60" i="3" s="1"/>
  <c r="V60" i="3" s="1"/>
  <c r="L15" i="1"/>
  <c r="R23" i="3" s="1"/>
  <c r="N13" i="1"/>
  <c r="L13" i="1" s="1"/>
  <c r="R21" i="3" s="1"/>
  <c r="V21" i="3" s="1"/>
  <c r="N16" i="1"/>
  <c r="N19" i="1"/>
  <c r="L19" i="1" s="1"/>
  <c r="R25" i="3" s="1"/>
  <c r="V25" i="3" s="1"/>
  <c r="L12" i="1"/>
  <c r="R20" i="3" s="1"/>
  <c r="R22" i="3" l="1"/>
  <c r="V20" i="3"/>
  <c r="V23" i="3"/>
  <c r="N14" i="1"/>
  <c r="L16" i="1"/>
  <c r="M14" i="1"/>
  <c r="O11" i="1"/>
  <c r="M10" i="1"/>
  <c r="M8" i="1"/>
  <c r="N8" i="1" s="1"/>
  <c r="M7" i="1"/>
  <c r="R24" i="3" l="1"/>
  <c r="V24" i="3" s="1"/>
  <c r="L8" i="1"/>
  <c r="R17" i="3" s="1"/>
  <c r="V17" i="3" s="1"/>
  <c r="M6" i="1"/>
  <c r="N6" i="1" s="1"/>
  <c r="U64" i="3"/>
  <c r="T64" i="3"/>
  <c r="S64" i="3"/>
  <c r="D19" i="4"/>
  <c r="W42" i="3"/>
  <c r="W41" i="3"/>
  <c r="W40" i="3"/>
  <c r="W39" i="3"/>
  <c r="W38" i="3"/>
  <c r="W37" i="3"/>
  <c r="W36" i="3"/>
  <c r="W35" i="3"/>
  <c r="W33" i="3"/>
  <c r="W32" i="3"/>
  <c r="W25" i="3"/>
  <c r="W24" i="3"/>
  <c r="W23" i="3"/>
  <c r="L14" i="1" l="1"/>
  <c r="N18" i="4" s="1"/>
  <c r="O47" i="1"/>
  <c r="L6" i="1"/>
  <c r="R15" i="3" s="1"/>
  <c r="M11" i="1"/>
  <c r="N7" i="1"/>
  <c r="L7" i="1" s="1"/>
  <c r="R16" i="3" s="1"/>
  <c r="N10" i="1"/>
  <c r="D18" i="4"/>
  <c r="L10" i="1" l="1"/>
  <c r="R18" i="3" s="1"/>
  <c r="V18" i="3" s="1"/>
  <c r="V16" i="3"/>
  <c r="O48" i="1"/>
  <c r="L48" i="1" s="1"/>
  <c r="V15" i="3"/>
  <c r="N47" i="1"/>
  <c r="N11" i="1"/>
  <c r="U19" i="3"/>
  <c r="U65" i="3" s="1"/>
  <c r="T19" i="3"/>
  <c r="T65" i="3" s="1"/>
  <c r="S19" i="3"/>
  <c r="S65" i="3" s="1"/>
  <c r="D17" i="4"/>
  <c r="D20" i="4" s="1"/>
  <c r="L11" i="1" l="1"/>
  <c r="N17" i="4" s="1"/>
  <c r="O113" i="1"/>
  <c r="O114" i="1" s="1"/>
  <c r="L47" i="1"/>
  <c r="R33" i="3" s="1"/>
  <c r="V22" i="3"/>
  <c r="V33" i="3" l="1"/>
  <c r="R19" i="3"/>
  <c r="V19" i="3"/>
  <c r="N111" i="1"/>
  <c r="M17" i="4" l="1"/>
  <c r="L111" i="1"/>
  <c r="R63" i="3" s="1"/>
  <c r="V63" i="3" s="1"/>
  <c r="N93" i="1"/>
  <c r="N113" i="1" s="1"/>
  <c r="M114" i="1"/>
  <c r="L93" i="1" l="1"/>
  <c r="R53" i="3" s="1"/>
  <c r="N114" i="1"/>
  <c r="L113" i="1" l="1"/>
  <c r="N19" i="4" s="1"/>
  <c r="N20" i="4" s="1"/>
  <c r="L114" i="1" l="1"/>
  <c r="V53" i="3"/>
  <c r="V64" i="3" s="1"/>
  <c r="V65" i="3" s="1"/>
  <c r="R64" i="3"/>
  <c r="M18" i="4"/>
  <c r="M19" i="4" l="1"/>
  <c r="M20" i="4" s="1"/>
  <c r="R65" i="3"/>
</calcChain>
</file>

<file path=xl/sharedStrings.xml><?xml version="1.0" encoding="utf-8"?>
<sst xmlns="http://schemas.openxmlformats.org/spreadsheetml/2006/main" count="822" uniqueCount="128">
  <si>
    <t>пм</t>
  </si>
  <si>
    <t>ремонт внутридомовой инженерной системы водоотведения</t>
  </si>
  <si>
    <t>ремонт фасада</t>
  </si>
  <si>
    <t>м2</t>
  </si>
  <si>
    <t>ремонт крыши</t>
  </si>
  <si>
    <t>ремонт внутридомовой инженерной системы холодного водоснабжения</t>
  </si>
  <si>
    <t>г. Светлоград, пл. Выставочная, д. 1</t>
  </si>
  <si>
    <t>г. Светлоград, ул. Комсомольская, д. 32</t>
  </si>
  <si>
    <t>г. Светлоград, ул. Комсомольская, д. 34</t>
  </si>
  <si>
    <t>г. Светлоград, ул. Фабричная, д. 8</t>
  </si>
  <si>
    <t>г. Светлоград, ул. Кирова, д. 9</t>
  </si>
  <si>
    <t>г. Светлоград, ул. Кирова, д. 11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</si>
  <si>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</si>
  <si>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</si>
  <si>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</si>
  <si>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</si>
  <si>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</si>
  <si>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</si>
  <si>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</si>
  <si>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</si>
  <si>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</si>
  <si>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</si>
  <si>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</si>
  <si>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</si>
  <si>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</si>
  <si>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</si>
  <si>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</si>
  <si>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</si>
  <si>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</si>
  <si>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</si>
  <si>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</si>
  <si>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</si>
  <si>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</si>
  <si>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</si>
  <si>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</si>
  <si>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</si>
  <si>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</si>
  <si>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</si>
  <si>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</si>
  <si>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</si>
  <si>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</si>
  <si>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</si>
  <si>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</si>
  <si>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</si>
  <si>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</si>
  <si>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</si>
  <si>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</si>
  <si>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</si>
  <si>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</si>
  <si>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 xml:space="preserve">ед. </t>
  </si>
  <si>
    <t>Год ввода в эксплуата-цию</t>
  </si>
  <si>
    <t>Стоимость всего</t>
  </si>
  <si>
    <t>Стоимость строительного контроля</t>
  </si>
  <si>
    <t>Объем конструктивного элемента</t>
  </si>
  <si>
    <t xml:space="preserve">в том числе жилых помещений, находящихся в собственности 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</si>
  <si>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</si>
  <si>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</si>
  <si>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</si>
  <si>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</si>
  <si>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</si>
  <si>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</si>
  <si>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</si>
  <si>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нет</t>
  </si>
  <si>
    <t>м3</t>
  </si>
  <si>
    <t>Таблица 2</t>
  </si>
  <si>
    <t>Стоимость
СМР</t>
  </si>
  <si>
    <t>г. Светлоград, пл. Выставочная, д. 12</t>
  </si>
  <si>
    <t>г. Светлоград, пл. Выставочная, д. 14</t>
  </si>
  <si>
    <t>г. Светлоград, пл. Выставочная, д. 19</t>
  </si>
  <si>
    <t>г. Светлоград, пл. Выставочная, д. 2</t>
  </si>
  <si>
    <t>г. Светлоград, ул. Гагарина, д. 10</t>
  </si>
  <si>
    <t>г. Светлоград, ул. Гагарина, д. 12</t>
  </si>
  <si>
    <t>г. Светлоград, ул. Кирова, д. 17</t>
  </si>
  <si>
    <t>г. Светлоград, ул. Кирова, д. 19</t>
  </si>
  <si>
    <t>г. Светлоград, ул. Фабричная, д. 7</t>
  </si>
  <si>
    <t>Итого 2025 год</t>
  </si>
  <si>
    <t>Итого 2024 год</t>
  </si>
  <si>
    <t>ремонт подвального помещения</t>
  </si>
  <si>
    <t>ремонт внутридомовой инженерной системы электроснабжения</t>
  </si>
  <si>
    <t>ремонт внутридомовой инженерной системы теплоснабжения</t>
  </si>
  <si>
    <t>ремонт внутридомовой инженерной системы газоснабжения</t>
  </si>
  <si>
    <t xml:space="preserve">                                       </t>
  </si>
  <si>
    <t>Итого 2023 год</t>
  </si>
  <si>
    <t>Итого 2023</t>
  </si>
  <si>
    <t>Итого 2024</t>
  </si>
  <si>
    <t>Способ формирования фонда капитального ремонта*</t>
  </si>
  <si>
    <t>Итого 2025  год</t>
  </si>
  <si>
    <t>Реестр многоквартирных домов по видам работ по капитальному ремонту, д.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</si>
  <si>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г. Светлоград, пл. Выставочная, д. 17</t>
  </si>
  <si>
    <t>г. Светлоград, пл. Выставочная, д. 20</t>
  </si>
  <si>
    <t>г. Светлоград, пл. Выставочная, д. 27</t>
  </si>
  <si>
    <t>г. Светлоград, пл. Выставочная, д. 3</t>
  </si>
  <si>
    <t>г. Светлоград, пл. Выставочная, д. 26</t>
  </si>
  <si>
    <t>г. Светлоград, пл. Выставочная, д. 28</t>
  </si>
  <si>
    <t>г. Светлоград, пл. Выставочная, д. 4</t>
  </si>
  <si>
    <t>г. Светлоград, пл. Выставочная, д. 5</t>
  </si>
  <si>
    <t>г. Светлоград, пл. Выставочная, д. 6</t>
  </si>
  <si>
    <t>г. Светлоград, пл. Выставочная, д. 18</t>
  </si>
  <si>
    <t>г. Светлоград, пл. Выставочная, д. 38</t>
  </si>
  <si>
    <t>г. Светлоград, пл. Выставочная, д. 7</t>
  </si>
  <si>
    <t>г. Светлоград, пл. Выставочная, д. 9</t>
  </si>
  <si>
    <t>с. Шангала, ул. 60 лет Октября, д. 32</t>
  </si>
  <si>
    <t>с. Николина Балка, ул. Шоссейная, д. 11</t>
  </si>
  <si>
    <t>г. Светлоград, ул. Железнодорожная, д. 2</t>
  </si>
  <si>
    <t>г. Светлоград, ул. Калинина, д. 2</t>
  </si>
  <si>
    <t>г. Светлоград, ул. Комсомольская, д. 22</t>
  </si>
  <si>
    <t>г. Светлоград, пл. Выставочная, д. 16</t>
  </si>
  <si>
    <t>г. Светлоград, ул. Бассейная, д. 82</t>
  </si>
  <si>
    <t>г. Светлоград, пл. Выставочная, д. 15</t>
  </si>
  <si>
    <t>г. Светлоград, ул. Пушкина, д. 10</t>
  </si>
  <si>
    <t>ремонт внутридомовой инженерной системы горячего водоснабжения</t>
  </si>
  <si>
    <t>Названия строк</t>
  </si>
  <si>
    <t>(пусто)</t>
  </si>
  <si>
    <t>Общий итог</t>
  </si>
  <si>
    <t>Сумма по полю Стоимость всего</t>
  </si>
  <si>
    <t>Муниципальный краткосрочный план реализации региональной программы капитального ремонта в отношении общего имущества в многоквартирных домах,  расположенных на территории Петровского городского округа Ставропольского края,  на 2023 - 2025 годы</t>
  </si>
  <si>
    <t>г. Светлоград, ул. Кирова, д. 15а</t>
  </si>
  <si>
    <t>ремонт фундамента</t>
  </si>
  <si>
    <t>Перечень многоквартирных домов, которые подлежат капитальному ремонту</t>
  </si>
  <si>
    <t>Петровский муниципальный округ</t>
  </si>
  <si>
    <t>Итого Петровский муниципальный округ</t>
  </si>
  <si>
    <t>Управляющий делами администрации 
Петровского муниципального округа
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Ю.В. Петрич</t>
  </si>
  <si>
    <t>г. Светлоград, ул. Ярмарочная, д. 21</t>
  </si>
  <si>
    <t>г. Светлоград, ул. Высотная, д. 38</t>
  </si>
  <si>
    <t>г. Светлоград, пл. Выставочная, д. 29</t>
  </si>
  <si>
    <t>г. Светлоград, пл. Выставочная, д. 31 а</t>
  </si>
  <si>
    <t>г. Светлоград, ул. Матросова, д. 179А</t>
  </si>
  <si>
    <t>УТВЕРЖДЕН
 постановлением администрации
Петровского городского округа
 Ставропольского края
от 29 июня 2022 г. № 1024 (в ред. от 16 февраля 2024 г.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</si>
</sst>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000000"/>
    <numFmt numFmtId="166" formatCode="mm/yyyy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85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6" fontId="0" fillId="0" borderId="0" xfId="0" applyNumberFormat="1"/>
    <xf numFmtId="0" fontId="8" fillId="0" borderId="0" xfId="0" applyFont="1"/>
    <xf numFmtId="0" fontId="0" fillId="0" borderId="1" xfId="0" applyBorder="1"/>
    <xf numFmtId="165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0" xfId="1" applyFont="1"/>
    <xf numFmtId="0" fontId="10" fillId="0" borderId="0" xfId="1" applyFont="1" applyAlignment="1">
      <alignment horizontal="right"/>
    </xf>
    <xf numFmtId="3" fontId="10" fillId="0" borderId="0" xfId="1" applyNumberFormat="1" applyFont="1" applyAlignment="1">
      <alignment horizontal="right"/>
    </xf>
    <xf numFmtId="4" fontId="10" fillId="0" borderId="0" xfId="1" applyNumberFormat="1" applyFont="1"/>
    <xf numFmtId="4" fontId="10" fillId="0" borderId="0" xfId="1" applyNumberFormat="1" applyFont="1" applyAlignment="1">
      <alignment horizontal="right"/>
    </xf>
    <xf numFmtId="0" fontId="10" fillId="0" borderId="0" xfId="1" applyFont="1" applyAlignment="1">
      <alignment horizontal="left"/>
    </xf>
    <xf numFmtId="0" fontId="14" fillId="0" borderId="0" xfId="0" applyFont="1"/>
    <xf numFmtId="4" fontId="8" fillId="0" borderId="0" xfId="1" applyNumberFormat="1" applyFont="1"/>
    <xf numFmtId="0" fontId="8" fillId="0" borderId="0" xfId="1" applyFont="1" applyAlignment="1">
      <alignment horizontal="center" vertical="center"/>
    </xf>
    <xf numFmtId="4" fontId="15" fillId="0" borderId="1" xfId="3" applyNumberFormat="1" applyFont="1" applyBorder="1" applyAlignment="1">
      <alignment horizontal="center" vertical="center" textRotation="90" wrapText="1"/>
    </xf>
    <xf numFmtId="0" fontId="13" fillId="0" borderId="0" xfId="7" applyFont="1"/>
    <xf numFmtId="4" fontId="14" fillId="0" borderId="0" xfId="1" applyNumberFormat="1" applyFont="1" applyAlignment="1">
      <alignment horizontal="center"/>
    </xf>
    <xf numFmtId="0" fontId="14" fillId="0" borderId="0" xfId="1" applyFont="1"/>
    <xf numFmtId="4" fontId="14" fillId="0" borderId="0" xfId="1" applyNumberFormat="1" applyFont="1"/>
    <xf numFmtId="4" fontId="14" fillId="0" borderId="0" xfId="1" applyNumberFormat="1" applyFont="1" applyAlignment="1">
      <alignment horizontal="right"/>
    </xf>
    <xf numFmtId="0" fontId="14" fillId="0" borderId="0" xfId="1" applyFont="1" applyAlignment="1">
      <alignment horizontal="right"/>
    </xf>
    <xf numFmtId="0" fontId="16" fillId="0" borderId="1" xfId="7" applyFont="1" applyBorder="1" applyAlignment="1">
      <alignment horizontal="center" vertical="center" wrapText="1"/>
    </xf>
    <xf numFmtId="4" fontId="16" fillId="0" borderId="1" xfId="7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1" fontId="15" fillId="0" borderId="1" xfId="7" applyNumberFormat="1" applyFont="1" applyBorder="1" applyAlignment="1">
      <alignment horizontal="left"/>
    </xf>
    <xf numFmtId="4" fontId="15" fillId="0" borderId="1" xfId="3" applyNumberFormat="1" applyFont="1" applyBorder="1" applyAlignment="1">
      <alignment horizontal="right"/>
    </xf>
    <xf numFmtId="4" fontId="15" fillId="0" borderId="1" xfId="3" applyNumberFormat="1" applyFont="1" applyBorder="1"/>
    <xf numFmtId="1" fontId="15" fillId="0" borderId="1" xfId="3" applyNumberFormat="1" applyFont="1" applyBorder="1" applyAlignment="1">
      <alignment horizontal="center"/>
    </xf>
    <xf numFmtId="0" fontId="15" fillId="0" borderId="1" xfId="3" applyFont="1" applyBorder="1" applyAlignment="1">
      <alignment horizontal="center"/>
    </xf>
    <xf numFmtId="4" fontId="15" fillId="0" borderId="1" xfId="7" applyNumberFormat="1" applyFont="1" applyBorder="1" applyAlignment="1">
      <alignment horizontal="right"/>
    </xf>
    <xf numFmtId="0" fontId="15" fillId="0" borderId="1" xfId="7" applyFont="1" applyBorder="1" applyAlignment="1">
      <alignment horizontal="right"/>
    </xf>
    <xf numFmtId="0" fontId="15" fillId="0" borderId="1" xfId="7" applyFont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Font="1" applyAlignment="1">
      <alignment horizontal="left"/>
    </xf>
    <xf numFmtId="0" fontId="10" fillId="0" borderId="0" xfId="0" applyFont="1" applyAlignment="1">
      <alignment horizontal="right"/>
    </xf>
    <xf numFmtId="0" fontId="14" fillId="0" borderId="0" xfId="1" applyFont="1" applyAlignment="1">
      <alignment horizontal="left"/>
    </xf>
    <xf numFmtId="0" fontId="14" fillId="0" borderId="0" xfId="0" applyFont="1" applyAlignment="1">
      <alignment horizontal="right"/>
    </xf>
    <xf numFmtId="2" fontId="10" fillId="0" borderId="1" xfId="0" applyNumberFormat="1" applyFont="1" applyBorder="1" applyAlignment="1">
      <alignment horizontal="center" vertical="center" textRotation="90" wrapText="1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9" fillId="0" borderId="1" xfId="0" applyNumberFormat="1" applyFont="1" applyBorder="1" applyAlignment="1">
      <alignment horizontal="center" vertical="center" wrapText="1"/>
    </xf>
    <xf numFmtId="4" fontId="17" fillId="0" borderId="1" xfId="3" applyNumberFormat="1" applyFont="1" applyBorder="1" applyAlignment="1">
      <alignment horizontal="center" vertical="center" wrapText="1"/>
    </xf>
    <xf numFmtId="166" fontId="14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/>
    <xf numFmtId="14" fontId="10" fillId="0" borderId="1" xfId="0" applyNumberFormat="1" applyFont="1" applyBorder="1"/>
    <xf numFmtId="4" fontId="10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9" fillId="0" borderId="1" xfId="0" applyFont="1" applyBorder="1" applyAlignment="1">
      <alignment horizontal="center"/>
    </xf>
    <xf numFmtId="3" fontId="19" fillId="0" borderId="1" xfId="3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0" fontId="0" fillId="2" borderId="0" xfId="0" applyFill="1"/>
    <xf numFmtId="0" fontId="10" fillId="2" borderId="0" xfId="0" applyFont="1" applyFill="1"/>
    <xf numFmtId="0" fontId="0" fillId="2" borderId="1" xfId="0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" fontId="17" fillId="2" borderId="1" xfId="3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/>
    <xf numFmtId="1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/>
    <xf numFmtId="3" fontId="19" fillId="2" borderId="1" xfId="3" applyNumberFormat="1" applyFont="1" applyFill="1" applyBorder="1" applyAlignment="1">
      <alignment horizontal="center"/>
    </xf>
    <xf numFmtId="0" fontId="7" fillId="2" borderId="1" xfId="0" applyFont="1" applyFill="1" applyBorder="1"/>
    <xf numFmtId="2" fontId="7" fillId="2" borderId="1" xfId="0" applyNumberFormat="1" applyFont="1" applyFill="1" applyBorder="1"/>
    <xf numFmtId="3" fontId="21" fillId="2" borderId="1" xfId="3" applyNumberFormat="1" applyFont="1" applyFill="1" applyBorder="1" applyAlignment="1">
      <alignment horizontal="center"/>
    </xf>
    <xf numFmtId="14" fontId="7" fillId="2" borderId="1" xfId="0" applyNumberFormat="1" applyFont="1" applyFill="1" applyBorder="1"/>
    <xf numFmtId="0" fontId="7" fillId="2" borderId="0" xfId="0" applyFont="1" applyFill="1"/>
    <xf numFmtId="3" fontId="22" fillId="0" borderId="1" xfId="3" applyNumberFormat="1" applyFont="1" applyBorder="1" applyAlignment="1">
      <alignment horizontal="center"/>
    </xf>
    <xf numFmtId="4" fontId="15" fillId="0" borderId="1" xfId="3" applyNumberFormat="1" applyFont="1" applyBorder="1" applyAlignment="1">
      <alignment horizontal="center" vertical="center" wrapText="1"/>
    </xf>
    <xf numFmtId="164" fontId="15" fillId="0" borderId="1" xfId="13" applyFont="1" applyFill="1" applyBorder="1" applyAlignment="1">
      <alignment horizontal="center" vertical="center" wrapText="1"/>
    </xf>
    <xf numFmtId="2" fontId="17" fillId="0" borderId="1" xfId="3" applyNumberFormat="1" applyFont="1" applyBorder="1" applyAlignment="1">
      <alignment horizontal="center" vertical="center" wrapText="1"/>
    </xf>
    <xf numFmtId="2" fontId="17" fillId="2" borderId="1" xfId="3" applyNumberFormat="1" applyFont="1" applyFill="1" applyBorder="1" applyAlignment="1">
      <alignment horizontal="center" vertical="center" wrapText="1"/>
    </xf>
    <xf numFmtId="2" fontId="15" fillId="2" borderId="1" xfId="13" applyNumberFormat="1" applyFont="1" applyFill="1" applyBorder="1" applyAlignment="1">
      <alignment horizontal="center" vertical="center" wrapText="1"/>
    </xf>
    <xf numFmtId="164" fontId="10" fillId="0" borderId="1" xfId="13" applyFont="1" applyFill="1" applyBorder="1"/>
    <xf numFmtId="164" fontId="22" fillId="0" borderId="4" xfId="13" applyFont="1" applyBorder="1" applyAlignment="1">
      <alignment horizontal="center"/>
    </xf>
    <xf numFmtId="164" fontId="10" fillId="0" borderId="0" xfId="13" applyFont="1" applyFill="1"/>
    <xf numFmtId="0" fontId="10" fillId="0" borderId="5" xfId="0" applyFont="1" applyBorder="1"/>
    <xf numFmtId="0" fontId="0" fillId="0" borderId="6" xfId="0" applyBorder="1"/>
    <xf numFmtId="0" fontId="0" fillId="0" borderId="7" xfId="0" applyBorder="1"/>
    <xf numFmtId="0" fontId="10" fillId="0" borderId="6" xfId="0" applyFont="1" applyBorder="1"/>
    <xf numFmtId="0" fontId="10" fillId="0" borderId="7" xfId="0" applyFont="1" applyBorder="1"/>
    <xf numFmtId="164" fontId="10" fillId="0" borderId="5" xfId="13" applyFont="1" applyFill="1" applyBorder="1" applyAlignment="1"/>
    <xf numFmtId="0" fontId="0" fillId="0" borderId="0" xfId="0" pivotButton="1"/>
    <xf numFmtId="0" fontId="0" fillId="0" borderId="1" xfId="0" applyBorder="1" applyAlignment="1">
      <alignment horizontal="right"/>
    </xf>
    <xf numFmtId="4" fontId="0" fillId="0" borderId="1" xfId="0" applyNumberFormat="1" applyBorder="1"/>
    <xf numFmtId="2" fontId="14" fillId="0" borderId="1" xfId="0" applyNumberFormat="1" applyFont="1" applyBorder="1"/>
    <xf numFmtId="4" fontId="10" fillId="0" borderId="1" xfId="0" applyNumberFormat="1" applyFont="1" applyBorder="1"/>
    <xf numFmtId="4" fontId="15" fillId="0" borderId="1" xfId="0" applyNumberFormat="1" applyFont="1" applyBorder="1"/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0" fillId="2" borderId="7" xfId="0" applyFill="1" applyBorder="1"/>
    <xf numFmtId="0" fontId="10" fillId="2" borderId="7" xfId="0" applyFont="1" applyFill="1" applyBorder="1"/>
    <xf numFmtId="4" fontId="0" fillId="2" borderId="1" xfId="0" applyNumberFormat="1" applyFill="1" applyBorder="1"/>
    <xf numFmtId="4" fontId="10" fillId="2" borderId="1" xfId="0" applyNumberFormat="1" applyFont="1" applyFill="1" applyBorder="1"/>
    <xf numFmtId="0" fontId="0" fillId="0" borderId="0" xfId="0" applyAlignment="1">
      <alignment wrapText="1"/>
    </xf>
    <xf numFmtId="4" fontId="0" fillId="0" borderId="1" xfId="13" applyNumberFormat="1" applyFont="1" applyFill="1" applyBorder="1"/>
    <xf numFmtId="4" fontId="10" fillId="0" borderId="1" xfId="13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right"/>
    </xf>
    <xf numFmtId="164" fontId="10" fillId="0" borderId="1" xfId="13" applyFont="1" applyFill="1" applyBorder="1" applyAlignment="1">
      <alignment horizontal="right"/>
    </xf>
    <xf numFmtId="0" fontId="15" fillId="0" borderId="1" xfId="7" applyFont="1" applyBorder="1" applyAlignment="1">
      <alignment horizontal="left" wrapText="1"/>
    </xf>
    <xf numFmtId="4" fontId="0" fillId="0" borderId="1" xfId="0" applyNumberFormat="1" applyBorder="1" applyAlignment="1">
      <alignment horizontal="center" vertical="top"/>
    </xf>
    <xf numFmtId="0" fontId="23" fillId="0" borderId="1" xfId="0" applyFont="1" applyBorder="1"/>
    <xf numFmtId="4" fontId="24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 applyNumberFormat="1"/>
    <xf numFmtId="0" fontId="0" fillId="0" borderId="1" xfId="0" applyFill="1" applyBorder="1"/>
    <xf numFmtId="0" fontId="0" fillId="0" borderId="0" xfId="0"/>
    <xf numFmtId="0" fontId="14" fillId="2" borderId="1" xfId="0" applyFont="1" applyFill="1" applyBorder="1"/>
    <xf numFmtId="0" fontId="0" fillId="0" borderId="0" xfId="0"/>
    <xf numFmtId="0" fontId="0" fillId="0" borderId="0" xfId="0" applyFill="1"/>
    <xf numFmtId="0" fontId="10" fillId="0" borderId="1" xfId="0" applyFont="1" applyFill="1" applyBorder="1"/>
    <xf numFmtId="2" fontId="0" fillId="2" borderId="1" xfId="0" applyNumberFormat="1" applyFill="1" applyBorder="1" applyAlignment="1"/>
    <xf numFmtId="2" fontId="7" fillId="2" borderId="1" xfId="0" applyNumberFormat="1" applyFont="1" applyFill="1" applyBorder="1" applyAlignment="1"/>
    <xf numFmtId="0" fontId="23" fillId="0" borderId="1" xfId="0" applyFont="1" applyBorder="1" applyAlignment="1"/>
    <xf numFmtId="2" fontId="0" fillId="0" borderId="1" xfId="0" applyNumberFormat="1" applyBorder="1" applyAlignment="1"/>
    <xf numFmtId="0" fontId="14" fillId="0" borderId="1" xfId="0" applyFont="1" applyBorder="1" applyAlignment="1"/>
    <xf numFmtId="2" fontId="10" fillId="0" borderId="1" xfId="0" applyNumberFormat="1" applyFont="1" applyBorder="1" applyAlignment="1"/>
    <xf numFmtId="164" fontId="10" fillId="0" borderId="1" xfId="13" applyFont="1" applyFill="1" applyBorder="1" applyAlignment="1">
      <alignment horizontal="right" vertical="top"/>
    </xf>
    <xf numFmtId="0" fontId="10" fillId="2" borderId="6" xfId="0" applyFont="1" applyFill="1" applyBorder="1"/>
    <xf numFmtId="164" fontId="10" fillId="2" borderId="0" xfId="13" applyFont="1" applyFill="1"/>
    <xf numFmtId="0" fontId="10" fillId="2" borderId="4" xfId="0" applyFont="1" applyFill="1" applyBorder="1"/>
    <xf numFmtId="4" fontId="15" fillId="2" borderId="1" xfId="3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/>
    <xf numFmtId="4" fontId="0" fillId="2" borderId="1" xfId="0" applyNumberFormat="1" applyFill="1" applyBorder="1" applyAlignment="1">
      <alignment horizontal="center"/>
    </xf>
    <xf numFmtId="14" fontId="10" fillId="2" borderId="1" xfId="13" applyNumberFormat="1" applyFont="1" applyFill="1" applyBorder="1"/>
    <xf numFmtId="0" fontId="0" fillId="0" borderId="0" xfId="0"/>
    <xf numFmtId="0" fontId="0" fillId="0" borderId="0" xfId="0"/>
    <xf numFmtId="0" fontId="0" fillId="0" borderId="5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8" fillId="3" borderId="0" xfId="7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0" fillId="0" borderId="2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4" fillId="0" borderId="0" xfId="1" applyNumberFormat="1" applyFont="1" applyAlignment="1">
      <alignment wrapText="1"/>
    </xf>
    <xf numFmtId="0" fontId="0" fillId="0" borderId="0" xfId="0"/>
    <xf numFmtId="4" fontId="10" fillId="0" borderId="0" xfId="1" applyNumberFormat="1" applyFont="1" applyAlignment="1">
      <alignment horizontal="right"/>
    </xf>
    <xf numFmtId="0" fontId="10" fillId="0" borderId="0" xfId="1" applyFont="1" applyAlignment="1">
      <alignment horizontal="right"/>
    </xf>
    <xf numFmtId="4" fontId="10" fillId="0" borderId="4" xfId="1" applyNumberFormat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4" fontId="10" fillId="0" borderId="3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16" fillId="0" borderId="3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 wrapText="1"/>
    </xf>
    <xf numFmtId="4" fontId="16" fillId="0" borderId="3" xfId="7" applyNumberFormat="1" applyFont="1" applyBorder="1" applyAlignment="1">
      <alignment horizontal="center" vertical="center" wrapText="1"/>
    </xf>
    <xf numFmtId="4" fontId="16" fillId="0" borderId="1" xfId="7" applyNumberFormat="1" applyFont="1" applyBorder="1" applyAlignment="1">
      <alignment horizontal="center" vertical="center" wrapText="1"/>
    </xf>
  </cellXfs>
  <cellStyles count="14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" xfId="13" builtinId="3"/>
    <cellStyle name="Финансовый 2" xfId="2"/>
  </cellStyles>
  <dxfs count="1"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настасия Фещенко" refreshedDate="45287.698442361114" createdVersion="6" refreshedVersion="5" minRefreshableVersion="3" recordCount="109">
  <cacheSource type="worksheet">
    <worksheetSource ref="A5:O114" sheet="Таблица 2"/>
  </cacheSource>
  <cacheFields count="15">
    <cacheField name="код МКД*" numFmtId="0">
      <sharedItems containsString="0" containsBlank="1" containsNumber="1" containsInteger="1" minValue="724" maxValue="13167" count="44">
        <n v="958"/>
        <n v="959"/>
        <n v="966"/>
        <n v="1092"/>
        <m/>
        <n v="949"/>
        <n v="1103"/>
        <n v="1124"/>
        <n v="1000"/>
        <n v="923"/>
        <n v="924"/>
        <n v="977"/>
        <n v="989"/>
        <n v="993"/>
        <n v="995"/>
        <n v="724"/>
        <n v="999"/>
        <n v="955"/>
        <n v="957"/>
        <n v="1122"/>
        <n v="925"/>
        <n v="970"/>
        <n v="971"/>
        <n v="973"/>
        <n v="976"/>
        <n v="1121"/>
        <n v="986"/>
        <n v="1013"/>
        <n v="1019"/>
        <n v="1018"/>
        <n v="1021"/>
        <n v="13159"/>
        <n v="13162"/>
        <n v="13165"/>
        <n v="13167"/>
        <n v="1060"/>
        <n v="1061"/>
        <n v="1062"/>
        <n v="1078"/>
        <n v="1104"/>
        <n v="1105"/>
        <n v="1064"/>
        <n v="4499"/>
        <n v="4875"/>
      </sharedItems>
    </cacheField>
    <cacheField name="код конструк-_x000a_тивного элемента***" numFmtId="0">
      <sharedItems containsString="0" containsBlank="1" containsNumber="1" containsInteger="1" minValue="6270" maxValue="93221"/>
    </cacheField>
    <cacheField name="№ п/п_x000a_" numFmtId="0">
      <sharedItems containsString="0" containsBlank="1" containsNumber="1" containsInteger="1" minValue="1" maxValue="48"/>
    </cacheField>
    <cacheField name="Год проведения работ" numFmtId="0">
      <sharedItems containsString="0" containsBlank="1" containsNumber="1" containsInteger="1" minValue="2023" maxValue="2025" count="4">
        <n v="2023"/>
        <m/>
        <n v="2024"/>
        <n v="2025"/>
      </sharedItems>
    </cacheField>
    <cacheField name="Наименование муниципального образвания" numFmtId="0">
      <sharedItems containsBlank="1"/>
    </cacheField>
    <cacheField name="Адрес МКД" numFmtId="0">
      <sharedItems count="48">
        <s v="г. Светлоград, пл. Выставочная, д. 17"/>
        <s v="г. Светлоград, пл. Выставочная, д. 19"/>
        <s v="г. Светлоград, пл. Выставочная, д. 20"/>
        <s v="г. Светлоград, ул. Ярмарочная, д. 21"/>
        <s v="Итого 2023 год"/>
        <s v="г. Светлоград, пл. Выставочная, д. 12"/>
        <s v="г. Светлоград, ул. Кирова, д. 15а"/>
        <s v="г. Светлоград, ул. Железнодорожная, д. 2"/>
        <s v="Итого 2024 год"/>
        <s v="г. Светлоград, ул. Бассейная, д. 82"/>
        <s v="г. Светлоград, пл. Выставочная, д. 1"/>
        <s v="г. Светлоград, пл. Выставочная, д. 2"/>
        <s v="г. Светлоград, пл. Выставочная, д. 3"/>
        <s v="г. Светлоград, пл. Выставочная, д. 4"/>
        <s v="г. Светлоград, пл. Выставочная, д. 5"/>
        <s v="г. Светлоград, пл. Выставочная, д. 6"/>
        <s v="г. Светлоград, пл. Выставочная, д. 7"/>
        <s v="г. Светлоград, пл. Выставочная, д. 9"/>
        <s v="г. Светлоград, пл. Выставочная, д. 14"/>
        <s v="г. Светлоград, пл. Выставочная, д. 15"/>
        <s v="г. Светлоград, пл. Выставочная, д. 16"/>
        <s v="г. Светлоград, пл. Выставочная, д. 18"/>
        <s v="г. Светлоград, пл. Выставочная, д. 26"/>
        <s v="г. Светлоград, пл. Выставочная, д. 27"/>
        <s v="г. Светлоград, пл. Выставочная, д. 28"/>
        <s v="г. Светлоград, пл. Выставочная, д. 29"/>
        <s v="г. Светлоград, пл. Выставочная, д. 31 а"/>
        <s v="г. Светлоград, пл. Выставочная, д. 38"/>
        <s v="г. Светлоград, ул. Высотная, д. 38"/>
        <s v="г. Светлоград, ул. Гагарина, д. 10"/>
        <s v="г. Светлоград, ул. Гагарина, д. 12"/>
        <s v="г. Светлоград, ул. Калинина, д. 2"/>
        <s v="г. Светлоград, ул. Кирова, д. 9"/>
        <s v="г. Светлоград, ул. Кирова, д. 11"/>
        <s v="г. Светлоград, ул. Кирова, д. 17"/>
        <s v="г. Светлоград, ул. Кирова, д. 19"/>
        <s v="г. Светлоград, ул. Комсомольская, д. 22"/>
        <s v="г. Светлоград, ул. Комсомольская, д. 32"/>
        <s v="г. Светлоград, ул. Комсомольская, д. 34"/>
        <s v="г. Светлоград, ул. Пушкина, д. 10"/>
        <s v="г. Светлоград, ул. Фабричная, д. 7"/>
        <s v="г. Светлоград, ул. Фабричная, д. 8"/>
        <s v="г. Светлоград, ул. Матросова, д. 179А"/>
        <s v="с. Николина Балка, ул. Шоссейная, д. 11"/>
        <s v="с. Шангала, ул. 60 лет Октября, д. 32"/>
        <s v="Итого 2025 год"/>
        <s v="Итого Петровский муниципальный округ"/>
        <s v="Итого Петровский городской округ" u="1"/>
      </sharedItems>
    </cacheField>
    <cacheField name="Способ формирования фонда капитального ремонта*" numFmtId="0">
      <sharedItems containsString="0" containsBlank="1" containsNumber="1" containsInteger="1" minValue="1" maxValue="3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minValue="15" maxValue="967.5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1773" maxValue="8884"/>
    </cacheField>
    <cacheField name="Стоимость всего" numFmtId="4">
      <sharedItems containsSemiMixedTypes="0" containsString="0" containsNumber="1" minValue="105204.2" maxValue="165693491.04810002"/>
    </cacheField>
    <cacheField name="Стоимость_x000a_СМР" numFmtId="4">
      <sharedItems containsSemiMixedTypes="0" containsString="0" containsNumber="1" minValue="103000" maxValue="162221941.5"/>
    </cacheField>
    <cacheField name="Стоимость строительного контроля" numFmtId="4">
      <sharedItems containsSemiMixedTypes="0" containsString="0" containsNumber="1" minValue="2204.2000000000003" maxValue="3471549.5480999998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9">
  <r>
    <x v="0"/>
    <n v="8900"/>
    <n v="1"/>
    <x v="0"/>
    <s v="Петровский муниципальный округ"/>
    <x v="0"/>
    <n v="1"/>
    <s v="ремонт крыши"/>
    <n v="450"/>
    <s v="м2"/>
    <n v="5955"/>
    <n v="2737096.65"/>
    <n v="2679750"/>
    <n v="57346.650000000009"/>
    <n v="0"/>
  </r>
  <r>
    <x v="1"/>
    <n v="8914"/>
    <n v="2"/>
    <x v="0"/>
    <s v="Петровский муниципальный округ"/>
    <x v="1"/>
    <n v="1"/>
    <s v="ремонт внутридомовой инженерной системы электроснабжения"/>
    <n v="80"/>
    <s v="пм"/>
    <n v="1773"/>
    <n v="144875.37599999999"/>
    <n v="141840"/>
    <n v="3035.3760000000002"/>
    <n v="0"/>
  </r>
  <r>
    <x v="2"/>
    <n v="8995"/>
    <n v="3"/>
    <x v="0"/>
    <s v="Петровский муниципальный округ"/>
    <x v="2"/>
    <n v="1"/>
    <s v="ремонт внутридомовой инженерной системы водоотведения"/>
    <n v="60"/>
    <s v="пм"/>
    <n v="3100"/>
    <n v="189980.4"/>
    <n v="186000"/>
    <n v="3980.4000000000005"/>
    <n v="0"/>
  </r>
  <r>
    <x v="2"/>
    <n v="8992"/>
    <n v="3"/>
    <x v="0"/>
    <s v="Петровский муниципальный округ"/>
    <x v="2"/>
    <n v="1"/>
    <s v="ремонт внутридомовой инженерной системы электроснабжения"/>
    <n v="80"/>
    <s v="пм"/>
    <n v="1773"/>
    <n v="144875.37599999999"/>
    <n v="141840"/>
    <n v="3035.3760000000002"/>
    <n v="0"/>
  </r>
  <r>
    <x v="3"/>
    <n v="8790"/>
    <n v="4"/>
    <x v="0"/>
    <s v="Петровский муниципальный округ"/>
    <x v="3"/>
    <n v="3"/>
    <s v="ремонт крыши"/>
    <n v="967.5"/>
    <s v="м2"/>
    <n v="5955"/>
    <n v="5884757.7975000003"/>
    <n v="5761462.5"/>
    <n v="123295.29750000002"/>
    <n v="0"/>
  </r>
  <r>
    <x v="4"/>
    <m/>
    <m/>
    <x v="1"/>
    <m/>
    <x v="4"/>
    <m/>
    <m/>
    <m/>
    <m/>
    <m/>
    <n v="9101585.5995000005"/>
    <n v="8910892.5"/>
    <n v="190693.09950000001"/>
    <n v="0"/>
  </r>
  <r>
    <x v="5"/>
    <n v="8790"/>
    <n v="5"/>
    <x v="2"/>
    <s v="Петровский муниципальный округ"/>
    <x v="5"/>
    <n v="1"/>
    <s v="ремонт крыши"/>
    <n v="520"/>
    <s v="м2"/>
    <n v="8845"/>
    <n v="4697827.16"/>
    <n v="4599400"/>
    <n v="98427.160000000018"/>
    <n v="0"/>
  </r>
  <r>
    <x v="6"/>
    <n v="10251"/>
    <n v="6"/>
    <x v="2"/>
    <s v="Петровский муниципальный округ"/>
    <x v="6"/>
    <n v="1"/>
    <s v="ремонт крыши"/>
    <n v="723"/>
    <s v="м2"/>
    <n v="6526"/>
    <n v="4819269.5772000002"/>
    <n v="4718298"/>
    <n v="100971.57720000001"/>
    <n v="0"/>
  </r>
  <r>
    <x v="7"/>
    <n v="10311"/>
    <n v="7"/>
    <x v="2"/>
    <s v="Петровский муниципальный округ"/>
    <x v="7"/>
    <n v="1"/>
    <s v="ремонт фасада"/>
    <n v="133"/>
    <s v="м2"/>
    <n v="6453"/>
    <n v="876615.52859999996"/>
    <n v="858249"/>
    <n v="18366.528600000001"/>
    <n v="0"/>
  </r>
  <r>
    <x v="7"/>
    <n v="10312"/>
    <n v="7"/>
    <x v="2"/>
    <s v="Петровский муниципальный округ"/>
    <x v="7"/>
    <n v="1"/>
    <s v="ремонт фундамента"/>
    <n v="93"/>
    <s v="м2"/>
    <n v="8884"/>
    <n v="843892.93680000002"/>
    <n v="826212"/>
    <n v="17680.936800000003"/>
    <n v="0"/>
  </r>
  <r>
    <x v="4"/>
    <m/>
    <m/>
    <x v="1"/>
    <m/>
    <x v="8"/>
    <m/>
    <m/>
    <m/>
    <m/>
    <m/>
    <n v="11237605.202599999"/>
    <n v="11002159"/>
    <n v="235446.20260000002"/>
    <n v="0"/>
  </r>
  <r>
    <x v="8"/>
    <n v="9385"/>
    <n v="8"/>
    <x v="3"/>
    <s v="Петровский муниципальный округ"/>
    <x v="9"/>
    <n v="1"/>
    <s v="ремонт внутридомовой инженерной системы газоснабжения"/>
    <n v="175"/>
    <s v="пм"/>
    <n v="7186"/>
    <n v="1284461.57"/>
    <n v="1257550"/>
    <n v="26911.570000000003"/>
    <n v="0"/>
  </r>
  <r>
    <x v="9"/>
    <n v="8469"/>
    <n v="9"/>
    <x v="3"/>
    <s v="Петровский муниципальный округ"/>
    <x v="10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10"/>
    <n v="8482"/>
    <n v="10"/>
    <x v="2"/>
    <s v="Петровский муниципальный округ"/>
    <x v="11"/>
    <n v="1"/>
    <s v="ремонт крыши"/>
    <n v="480"/>
    <s v="м2"/>
    <n v="8845"/>
    <n v="4336455.84"/>
    <n v="4245600"/>
    <n v="90855.840000000011"/>
    <n v="0"/>
  </r>
  <r>
    <x v="10"/>
    <n v="8484"/>
    <n v="10"/>
    <x v="3"/>
    <s v="Петровский муниципальный округ"/>
    <x v="11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10"/>
    <n v="8481"/>
    <n v="10"/>
    <x v="3"/>
    <s v="Петровский муниципальный округ"/>
    <x v="11"/>
    <n v="1"/>
    <s v="ремонт внутридомовой инженерной системы теплоснабжения"/>
    <n v="140"/>
    <s v="пм"/>
    <n v="5546"/>
    <n v="793055.81599999999"/>
    <n v="776440"/>
    <n v="16615.816000000003"/>
    <n v="0"/>
  </r>
  <r>
    <x v="10"/>
    <n v="8480"/>
    <n v="10"/>
    <x v="3"/>
    <s v="Петровский муниципальный округ"/>
    <x v="11"/>
    <n v="1"/>
    <s v="ремонт внутридомовой инженерной системы водоотведения"/>
    <n v="64"/>
    <s v="пм"/>
    <n v="5052"/>
    <n v="330247.21919999999"/>
    <n v="323328"/>
    <n v="6919.2192000000005"/>
    <n v="0"/>
  </r>
  <r>
    <x v="10"/>
    <n v="8483"/>
    <n v="10"/>
    <x v="3"/>
    <s v="Петровский муниципальный округ"/>
    <x v="11"/>
    <n v="1"/>
    <s v="ремонт подвального помещения"/>
    <n v="330"/>
    <s v="м2"/>
    <n v="6123"/>
    <n v="2063830.6259999999"/>
    <n v="2020590"/>
    <n v="43240.626000000004"/>
    <n v="0"/>
  </r>
  <r>
    <x v="11"/>
    <n v="9128"/>
    <n v="11"/>
    <x v="3"/>
    <s v="Петровский муниципальный округ"/>
    <x v="12"/>
    <n v="1"/>
    <s v="ремонт крыши"/>
    <n v="480"/>
    <s v="м2"/>
    <n v="8845"/>
    <n v="4336455.84"/>
    <n v="4245600"/>
    <n v="90855.840000000011"/>
    <n v="0"/>
  </r>
  <r>
    <x v="11"/>
    <n v="9130"/>
    <n v="11"/>
    <x v="3"/>
    <s v="Петровский муниципальный округ"/>
    <x v="12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11"/>
    <n v="9129"/>
    <n v="11"/>
    <x v="3"/>
    <s v="Петровский муниципальный округ"/>
    <x v="12"/>
    <n v="1"/>
    <s v="ремонт фасада"/>
    <n v="580"/>
    <s v="м2"/>
    <n v="6453"/>
    <n v="3822834.6359999999"/>
    <n v="3742740"/>
    <n v="80094.636000000013"/>
    <n v="0"/>
  </r>
  <r>
    <x v="11"/>
    <n v="9126"/>
    <n v="11"/>
    <x v="3"/>
    <s v="Петровский муниципальный округ"/>
    <x v="12"/>
    <n v="1"/>
    <s v="ремонт внутридомовой инженерной системы водоотведения"/>
    <n v="70"/>
    <s v="пм"/>
    <n v="5052"/>
    <n v="361207.89600000001"/>
    <n v="353640"/>
    <n v="7567.8960000000006"/>
    <n v="0"/>
  </r>
  <r>
    <x v="11"/>
    <n v="9127"/>
    <n v="11"/>
    <x v="3"/>
    <s v="Петровский муниципальный округ"/>
    <x v="12"/>
    <n v="1"/>
    <s v="ремонт внутридомовой инженерной системы теплоснабжения"/>
    <n v="120"/>
    <s v="пм"/>
    <n v="5546"/>
    <n v="679762.12800000003"/>
    <n v="665520"/>
    <n v="14242.128000000002"/>
    <n v="0"/>
  </r>
  <r>
    <x v="11"/>
    <n v="9131"/>
    <n v="11"/>
    <x v="3"/>
    <s v="Петровский муниципальный округ"/>
    <x v="12"/>
    <n v="1"/>
    <s v="ремонт подвального помещения"/>
    <n v="340"/>
    <s v="м2"/>
    <n v="6123"/>
    <n v="2126370.9479999999"/>
    <n v="2081820"/>
    <n v="44550.948000000004"/>
    <n v="0"/>
  </r>
  <r>
    <x v="12"/>
    <n v="9264"/>
    <n v="12"/>
    <x v="3"/>
    <s v="Петровский муниципальный округ"/>
    <x v="13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12"/>
    <n v="9265"/>
    <n v="12"/>
    <x v="3"/>
    <s v="Петровский муниципальный округ"/>
    <x v="13"/>
    <n v="1"/>
    <s v="ремонт подвального помещения"/>
    <n v="360"/>
    <s v="м2"/>
    <n v="6123"/>
    <n v="2251451.5920000002"/>
    <n v="2204280"/>
    <n v="47171.592000000004"/>
    <n v="0"/>
  </r>
  <r>
    <x v="12"/>
    <n v="9266"/>
    <n v="12"/>
    <x v="3"/>
    <s v="Петровский муниципальный округ"/>
    <x v="13"/>
    <n v="1"/>
    <s v="ремонт фасада"/>
    <n v="560"/>
    <s v="м2"/>
    <n v="6453"/>
    <n v="3691012.7519999999"/>
    <n v="3613680"/>
    <n v="77332.752000000008"/>
    <n v="0"/>
  </r>
  <r>
    <x v="12"/>
    <n v="9267"/>
    <n v="12"/>
    <x v="3"/>
    <s v="Петровский муниципальный округ"/>
    <x v="13"/>
    <m/>
    <s v="ремонт фундамента"/>
    <n v="254"/>
    <s v="м2"/>
    <n v="8884"/>
    <n v="2304825.8703999999"/>
    <n v="2256536"/>
    <n v="48289.870400000007"/>
    <n v="0"/>
  </r>
  <r>
    <x v="13"/>
    <n v="9310"/>
    <n v="13"/>
    <x v="3"/>
    <s v="Петровский муниципальный округ"/>
    <x v="14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13"/>
    <n v="9309"/>
    <n v="13"/>
    <x v="3"/>
    <s v="Петровский муниципальный округ"/>
    <x v="14"/>
    <n v="1"/>
    <s v="ремонт подвального помещения"/>
    <n v="340"/>
    <s v="м2"/>
    <n v="6123"/>
    <n v="2126370.9479999999"/>
    <n v="2081820"/>
    <n v="44550.948000000004"/>
    <n v="0"/>
  </r>
  <r>
    <x v="13"/>
    <n v="9308"/>
    <n v="13"/>
    <x v="3"/>
    <s v="Петровский муниципальный округ"/>
    <x v="14"/>
    <n v="1"/>
    <s v="ремонт фасада"/>
    <n v="560"/>
    <s v="м2"/>
    <n v="6453"/>
    <n v="3691012.7519999999"/>
    <n v="3613680"/>
    <n v="77332.752000000008"/>
    <n v="0"/>
  </r>
  <r>
    <x v="14"/>
    <n v="9333"/>
    <n v="14"/>
    <x v="3"/>
    <s v="Петровский муниципальный округ"/>
    <x v="15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14"/>
    <n v="9334"/>
    <n v="14"/>
    <x v="3"/>
    <s v="Петровский муниципальный округ"/>
    <x v="15"/>
    <n v="1"/>
    <s v="ремонт подвального помещения"/>
    <n v="180"/>
    <s v="м2"/>
    <n v="6123"/>
    <n v="1125725.7960000001"/>
    <n v="1102140"/>
    <n v="23585.796000000002"/>
    <n v="0"/>
  </r>
  <r>
    <x v="14"/>
    <n v="9335"/>
    <n v="14"/>
    <x v="3"/>
    <s v="Петровский муниципальный округ"/>
    <x v="15"/>
    <n v="1"/>
    <s v="ремонт фасада"/>
    <n v="280"/>
    <s v="м2"/>
    <n v="6453"/>
    <n v="1845506.3759999999"/>
    <n v="1806840"/>
    <n v="38666.376000000004"/>
    <n v="0"/>
  </r>
  <r>
    <x v="15"/>
    <n v="6270"/>
    <n v="15"/>
    <x v="3"/>
    <s v="Петровский муниципальный округ"/>
    <x v="16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16"/>
    <n v="9373"/>
    <n v="16"/>
    <x v="3"/>
    <s v="Петровский муниципальный округ"/>
    <x v="17"/>
    <n v="1"/>
    <s v="ремонт внутридомовой инженерной системы газоснабжения"/>
    <n v="55"/>
    <s v="пм"/>
    <n v="7186"/>
    <n v="403687.92200000002"/>
    <n v="395230"/>
    <n v="8457.9220000000005"/>
    <n v="0"/>
  </r>
  <r>
    <x v="16"/>
    <n v="9372"/>
    <n v="16"/>
    <x v="3"/>
    <s v="Петровский муниципальный округ"/>
    <x v="17"/>
    <n v="1"/>
    <s v="ремонт фасада"/>
    <n v="560"/>
    <s v="м2"/>
    <n v="6453"/>
    <n v="3691012.7519999999"/>
    <n v="3613680"/>
    <n v="77332.752000000008"/>
    <n v="0"/>
  </r>
  <r>
    <x v="16"/>
    <n v="9374"/>
    <n v="16"/>
    <x v="3"/>
    <s v="Петровский муниципальный округ"/>
    <x v="17"/>
    <n v="1"/>
    <s v="ремонт подвального помещения"/>
    <n v="400"/>
    <s v="м2"/>
    <n v="6123"/>
    <n v="2501612.88"/>
    <n v="2449200"/>
    <n v="52412.880000000005"/>
    <n v="0"/>
  </r>
  <r>
    <x v="5"/>
    <n v="8792"/>
    <n v="17"/>
    <x v="3"/>
    <s v="Петровский муниципальный округ"/>
    <x v="5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5"/>
    <n v="8789"/>
    <n v="17"/>
    <x v="3"/>
    <s v="Петровский муниципальный округ"/>
    <x v="5"/>
    <n v="1"/>
    <s v="ремонт внутридомовой инженерной системы теплоснабжения"/>
    <n v="180"/>
    <s v="пм"/>
    <n v="5546"/>
    <n v="1019643.192"/>
    <n v="998280"/>
    <n v="21363.192000000003"/>
    <n v="0"/>
  </r>
  <r>
    <x v="5"/>
    <n v="8791"/>
    <n v="17"/>
    <x v="3"/>
    <s v="Петровский муниципальный округ"/>
    <x v="5"/>
    <n v="1"/>
    <s v="ремонт подвального помещения"/>
    <n v="360"/>
    <s v="м2"/>
    <n v="6123"/>
    <n v="2251451.5920000002"/>
    <n v="2204280"/>
    <n v="47171.592000000004"/>
    <n v="0"/>
  </r>
  <r>
    <x v="17"/>
    <n v="8791"/>
    <n v="18"/>
    <x v="2"/>
    <s v="Петровский муниципальный округ"/>
    <x v="18"/>
    <n v="1"/>
    <s v="ремонт крыши"/>
    <n v="520"/>
    <s v="м2"/>
    <n v="8845"/>
    <n v="4697827.16"/>
    <n v="4599400"/>
    <n v="98427.160000000018"/>
    <n v="0"/>
  </r>
  <r>
    <x v="17"/>
    <n v="8791"/>
    <n v="18"/>
    <x v="3"/>
    <s v="Петровский муниципальный округ"/>
    <x v="18"/>
    <n v="1"/>
    <s v="ремонт подвального помещения"/>
    <n v="380"/>
    <s v="м2"/>
    <n v="6123"/>
    <n v="2376532.236"/>
    <n v="2326740"/>
    <n v="49792.236000000004"/>
    <n v="0"/>
  </r>
  <r>
    <x v="17"/>
    <n v="8791"/>
    <n v="18"/>
    <x v="3"/>
    <s v="Петровский муниципальный округ"/>
    <x v="18"/>
    <n v="1"/>
    <s v="ремонт внутридомовой инженерной системы газоснабжения"/>
    <n v="60"/>
    <s v="м2"/>
    <n v="7186"/>
    <n v="440386.82400000002"/>
    <n v="431160"/>
    <n v="9226.8240000000005"/>
    <n v="0"/>
  </r>
  <r>
    <x v="17"/>
    <n v="8791"/>
    <n v="18"/>
    <x v="3"/>
    <s v="Петровский муниципальный округ"/>
    <x v="18"/>
    <n v="1"/>
    <s v="ремонт фасада"/>
    <n v="480"/>
    <s v="м2"/>
    <n v="6453"/>
    <n v="3163725.216"/>
    <n v="3097440"/>
    <n v="66285.216"/>
    <n v="0"/>
  </r>
  <r>
    <x v="18"/>
    <n v="8791"/>
    <n v="19"/>
    <x v="3"/>
    <s v="Петровский муниципальный округ"/>
    <x v="19"/>
    <n v="1"/>
    <s v="ремонт фасада"/>
    <n v="480"/>
    <s v="м2"/>
    <n v="6453"/>
    <n v="3163725.216"/>
    <n v="3097440"/>
    <n v="66285.216"/>
    <n v="0"/>
  </r>
  <r>
    <x v="18"/>
    <n v="8791"/>
    <n v="19"/>
    <x v="3"/>
    <s v="Петровский муниципальный округ"/>
    <x v="19"/>
    <n v="1"/>
    <s v="ремонт подвального помещения"/>
    <n v="340"/>
    <s v="м2"/>
    <n v="6123"/>
    <n v="2126370.9479999999"/>
    <n v="2081820"/>
    <n v="44550.948000000004"/>
    <n v="0"/>
  </r>
  <r>
    <x v="18"/>
    <n v="8791"/>
    <n v="19"/>
    <x v="3"/>
    <s v="Петровский муниципальный округ"/>
    <x v="19"/>
    <n v="1"/>
    <s v="ремонт внутридомовой инженерной системы водоотведения"/>
    <n v="120"/>
    <s v="пм"/>
    <n v="5052"/>
    <n v="619213.53599999996"/>
    <n v="606240"/>
    <n v="12973.536000000002"/>
    <n v="0"/>
  </r>
  <r>
    <x v="19"/>
    <n v="8791"/>
    <n v="20"/>
    <x v="3"/>
    <s v="Петровский муниципальный округ"/>
    <x v="20"/>
    <n v="1"/>
    <s v="ремонт фасада"/>
    <n v="480"/>
    <s v="м2"/>
    <n v="6453"/>
    <n v="3163725.216"/>
    <n v="3097440"/>
    <n v="66285.216"/>
    <n v="0"/>
  </r>
  <r>
    <x v="19"/>
    <n v="8791"/>
    <n v="20"/>
    <x v="3"/>
    <s v="Петровский муниципальный округ"/>
    <x v="20"/>
    <n v="1"/>
    <s v="ремонт подвального помещения"/>
    <n v="320"/>
    <s v="м3"/>
    <n v="6123"/>
    <n v="2001290.304"/>
    <n v="1959360"/>
    <n v="41930.304000000004"/>
    <n v="0"/>
  </r>
  <r>
    <x v="19"/>
    <n v="8791"/>
    <n v="20"/>
    <x v="3"/>
    <s v="Петровский муниципальный округ"/>
    <x v="20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0"/>
    <n v="8791"/>
    <n v="21"/>
    <x v="3"/>
    <s v="Петровский муниципальный округ"/>
    <x v="0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0"/>
    <n v="8791"/>
    <n v="21"/>
    <x v="3"/>
    <s v="Петровский муниципальный округ"/>
    <x v="0"/>
    <n v="1"/>
    <s v="ремонт подвального помещения"/>
    <n v="398"/>
    <s v="м2"/>
    <n v="6123"/>
    <n v="2489104.8155999999"/>
    <n v="2436954"/>
    <n v="52150.815600000009"/>
    <n v="0"/>
  </r>
  <r>
    <x v="0"/>
    <n v="8791"/>
    <n v="21"/>
    <x v="3"/>
    <s v="Петровский муниципальный округ"/>
    <x v="0"/>
    <n v="1"/>
    <s v="ремонт внутридомовой инженерной системы теплоснабжения"/>
    <n v="230"/>
    <s v="пм"/>
    <n v="5546"/>
    <n v="1302877.412"/>
    <n v="1275580"/>
    <n v="27297.412000000004"/>
    <n v="0"/>
  </r>
  <r>
    <x v="0"/>
    <n v="8791"/>
    <n v="21"/>
    <x v="3"/>
    <s v="Петровский муниципальный округ"/>
    <x v="0"/>
    <n v="1"/>
    <s v="ремонт внутридомовой инженерной системы водоотведения"/>
    <n v="120"/>
    <s v="пм"/>
    <n v="5052"/>
    <n v="619213.53599999996"/>
    <n v="606240"/>
    <n v="12973.536000000002"/>
    <n v="0"/>
  </r>
  <r>
    <x v="0"/>
    <n v="8791"/>
    <n v="21"/>
    <x v="3"/>
    <s v="Петровский муниципальный округ"/>
    <x v="0"/>
    <n v="1"/>
    <s v="ремонт внутридомовой инженерной системы холодного водоснабжения"/>
    <n v="180"/>
    <s v="пм"/>
    <n v="4549"/>
    <n v="836342.74800000002"/>
    <n v="818820"/>
    <n v="17522.748000000003"/>
    <n v="0"/>
  </r>
  <r>
    <x v="0"/>
    <n v="8791"/>
    <n v="21"/>
    <x v="3"/>
    <s v="Петровский муниципальный округ"/>
    <x v="0"/>
    <n v="1"/>
    <s v="ремонт фасада"/>
    <n v="380"/>
    <s v="м2"/>
    <n v="6453"/>
    <n v="2504615.7960000001"/>
    <n v="2452140"/>
    <n v="52475.796000000009"/>
    <n v="0"/>
  </r>
  <r>
    <x v="20"/>
    <n v="8791"/>
    <n v="22"/>
    <x v="3"/>
    <s v="Петровский муниципальный округ"/>
    <x v="21"/>
    <n v="1"/>
    <s v="ремонт внутридомовой инженерной системы водоотведения"/>
    <n v="120"/>
    <s v="м3"/>
    <n v="5052"/>
    <n v="619213.53599999996"/>
    <n v="606240"/>
    <n v="12973.536000000002"/>
    <n v="0"/>
  </r>
  <r>
    <x v="20"/>
    <n v="8791"/>
    <n v="22"/>
    <x v="3"/>
    <s v="Петровский муниципальный округ"/>
    <x v="21"/>
    <n v="1"/>
    <s v="ремонт внутридомовой инженерной системы электроснабжения"/>
    <n v="200"/>
    <s v="пм"/>
    <n v="2060"/>
    <n v="420816.8"/>
    <n v="412000"/>
    <n v="8816.8000000000011"/>
    <n v="0"/>
  </r>
  <r>
    <x v="1"/>
    <n v="8791"/>
    <n v="23"/>
    <x v="3"/>
    <s v="Петровский муниципальный округ"/>
    <x v="1"/>
    <n v="1"/>
    <s v="ремонт внутридомовой инженерной системы водоотведения"/>
    <n v="80"/>
    <s v="м2"/>
    <n v="5052"/>
    <n v="412809.02399999998"/>
    <n v="404160"/>
    <n v="8649.0240000000013"/>
    <n v="0"/>
  </r>
  <r>
    <x v="1"/>
    <n v="8791"/>
    <n v="23"/>
    <x v="3"/>
    <s v="Петровский муниципальный округ"/>
    <x v="1"/>
    <n v="1"/>
    <s v="ремонт внутридомовой инженерной системы теплоснабжения"/>
    <n v="180"/>
    <s v="пм"/>
    <n v="5546"/>
    <n v="1019643.192"/>
    <n v="998280"/>
    <n v="21363.192000000003"/>
    <n v="0"/>
  </r>
  <r>
    <x v="2"/>
    <n v="8791"/>
    <n v="24"/>
    <x v="2"/>
    <s v="Петровский муниципальный округ"/>
    <x v="2"/>
    <n v="1"/>
    <s v="ремонт крыши"/>
    <n v="680"/>
    <s v="м2"/>
    <n v="8845"/>
    <n v="6143312.4400000004"/>
    <n v="6014600"/>
    <n v="128712.44000000002"/>
    <n v="0"/>
  </r>
  <r>
    <x v="2"/>
    <n v="8791"/>
    <n v="24"/>
    <x v="3"/>
    <s v="Петровский муниципальный округ"/>
    <x v="2"/>
    <n v="1"/>
    <s v="ремонт подвального помещения"/>
    <n v="460"/>
    <s v="м2"/>
    <n v="6123"/>
    <n v="2876854.8119999999"/>
    <n v="2816580"/>
    <n v="60274.812000000005"/>
    <n v="0"/>
  </r>
  <r>
    <x v="2"/>
    <n v="8791"/>
    <n v="24"/>
    <x v="3"/>
    <s v="Петровский муниципальный округ"/>
    <x v="2"/>
    <n v="1"/>
    <s v="ремонт внутридомовой инженерной системы теплоснабжения"/>
    <n v="80"/>
    <s v="пм"/>
    <n v="5546"/>
    <n v="453174.75199999998"/>
    <n v="443680"/>
    <n v="9494.7520000000004"/>
    <n v="0"/>
  </r>
  <r>
    <x v="2"/>
    <n v="8791"/>
    <n v="24"/>
    <x v="3"/>
    <s v="Петровский муниципальный округ"/>
    <x v="2"/>
    <n v="1"/>
    <s v="ремонт фасада"/>
    <n v="360"/>
    <s v="м2"/>
    <n v="6453"/>
    <n v="2372793.912"/>
    <n v="2323080"/>
    <n v="49713.912000000004"/>
    <n v="0"/>
  </r>
  <r>
    <x v="21"/>
    <n v="8791"/>
    <n v="25"/>
    <x v="2"/>
    <s v="Петровский муниципальный округ"/>
    <x v="22"/>
    <n v="1"/>
    <s v="ремонт крыши"/>
    <n v="420"/>
    <s v="м2"/>
    <n v="8845"/>
    <n v="3794398.86"/>
    <n v="3714900"/>
    <n v="79498.860000000015"/>
    <n v="0"/>
  </r>
  <r>
    <x v="21"/>
    <n v="8791"/>
    <n v="25"/>
    <x v="3"/>
    <s v="Петровский муниципальный округ"/>
    <x v="22"/>
    <n v="1"/>
    <s v="ремонт внутридомовой инженерной системы теплоснабжения"/>
    <n v="240"/>
    <s v="пм"/>
    <n v="5546"/>
    <n v="1359524.2560000001"/>
    <n v="1331040"/>
    <n v="28484.256000000005"/>
    <n v="0"/>
  </r>
  <r>
    <x v="21"/>
    <n v="8791"/>
    <n v="25"/>
    <x v="3"/>
    <s v="Петровский муниципальный округ"/>
    <x v="22"/>
    <n v="1"/>
    <s v="ремонт внутридомовой инженерной системы водоотведения"/>
    <n v="120"/>
    <s v="пм"/>
    <n v="5052"/>
    <n v="619213.53599999996"/>
    <n v="606240"/>
    <n v="12973.536000000002"/>
    <n v="0"/>
  </r>
  <r>
    <x v="21"/>
    <n v="8791"/>
    <n v="25"/>
    <x v="3"/>
    <s v="Петровский муниципальный округ"/>
    <x v="22"/>
    <n v="1"/>
    <s v="ремонт внутридомовой инженерной системы холодного водоснабжения"/>
    <n v="80"/>
    <s v="пм"/>
    <n v="4549"/>
    <n v="371707.88799999998"/>
    <n v="363920"/>
    <n v="7787.8880000000008"/>
    <n v="0"/>
  </r>
  <r>
    <x v="21"/>
    <n v="8791"/>
    <n v="25"/>
    <x v="3"/>
    <s v="Петровский муниципальный округ"/>
    <x v="22"/>
    <n v="1"/>
    <s v="ремонт подвального помещения"/>
    <n v="18"/>
    <s v="м2"/>
    <n v="6123"/>
    <n v="112572.5796"/>
    <n v="110214"/>
    <n v="2358.5796000000005"/>
    <n v="0"/>
  </r>
  <r>
    <x v="21"/>
    <n v="8791"/>
    <n v="25"/>
    <x v="3"/>
    <s v="Петровский муниципальный округ"/>
    <x v="22"/>
    <n v="1"/>
    <s v="ремонт фасада"/>
    <n v="260"/>
    <s v="м2"/>
    <n v="6453"/>
    <n v="1713684.4920000001"/>
    <n v="1677780"/>
    <n v="35904.492000000006"/>
    <n v="0"/>
  </r>
  <r>
    <x v="22"/>
    <n v="8791"/>
    <n v="26"/>
    <x v="3"/>
    <s v="Петровский муниципальный округ"/>
    <x v="23"/>
    <n v="1"/>
    <s v="ремонт внутридомовой инженерной системы водоотведения"/>
    <n v="100"/>
    <s v="пм"/>
    <n v="5052"/>
    <n v="516011.28"/>
    <n v="505200"/>
    <n v="10811.28"/>
    <n v="0"/>
  </r>
  <r>
    <x v="23"/>
    <n v="8791"/>
    <n v="27"/>
    <x v="2"/>
    <s v="Петровский муниципальный округ"/>
    <x v="24"/>
    <n v="1"/>
    <s v="ремонт крыши"/>
    <n v="420"/>
    <s v="м2"/>
    <n v="8845"/>
    <n v="3794398.86"/>
    <n v="3714900"/>
    <n v="79498.860000000015"/>
    <n v="0"/>
  </r>
  <r>
    <x v="23"/>
    <n v="8791"/>
    <n v="27"/>
    <x v="3"/>
    <s v="Петровский муниципальный округ"/>
    <x v="24"/>
    <n v="1"/>
    <s v="ремонт внутридомовой инженерной системы водоотведения"/>
    <n v="120"/>
    <s v="пм"/>
    <n v="5052"/>
    <n v="619213.53599999996"/>
    <n v="606240"/>
    <n v="12973.536000000002"/>
    <n v="0"/>
  </r>
  <r>
    <x v="24"/>
    <n v="9120"/>
    <n v="28"/>
    <x v="3"/>
    <s v="Петровский муниципальный округ"/>
    <x v="25"/>
    <n v="1"/>
    <s v="ремонт фундамента"/>
    <n v="193"/>
    <s v="м2"/>
    <n v="8884"/>
    <n v="1751304.6968"/>
    <n v="1714612"/>
    <n v="36692.696800000005"/>
    <n v="0"/>
  </r>
  <r>
    <x v="25"/>
    <n v="10279"/>
    <n v="29"/>
    <x v="3"/>
    <s v="Петровский муниципальный округ"/>
    <x v="26"/>
    <n v="1"/>
    <s v="ремонт крыши"/>
    <n v="850"/>
    <s v="м2"/>
    <n v="6526"/>
    <n v="5665807.9400000004"/>
    <n v="5547100"/>
    <n v="118707.94000000002"/>
    <n v="0"/>
  </r>
  <r>
    <x v="26"/>
    <n v="9231"/>
    <n v="30"/>
    <x v="3"/>
    <s v="Петровский муниципальный округ"/>
    <x v="27"/>
    <n v="1"/>
    <s v="ремонт внутридомовой инженерной системы газоснабжения"/>
    <n v="160"/>
    <s v="пм"/>
    <n v="7186"/>
    <n v="1174364.8640000001"/>
    <n v="1149760"/>
    <n v="24604.864000000001"/>
    <n v="0"/>
  </r>
  <r>
    <x v="27"/>
    <n v="9489"/>
    <n v="31"/>
    <x v="3"/>
    <s v="Петровский муниципальный округ"/>
    <x v="28"/>
    <n v="1"/>
    <s v="ремонт крыши"/>
    <n v="550"/>
    <s v="м2"/>
    <n v="6526"/>
    <n v="619213.53599999996"/>
    <n v="606240"/>
    <n v="12973.536000000002"/>
    <n v="0"/>
  </r>
  <r>
    <x v="28"/>
    <n v="9576"/>
    <n v="32"/>
    <x v="3"/>
    <s v="Петровский муниципальный округ"/>
    <x v="29"/>
    <n v="1"/>
    <s v="ремонт внутридомовой инженерной системы холодного водоснабжения"/>
    <n v="80"/>
    <s v="пм"/>
    <n v="4549"/>
    <n v="371707.88799999998"/>
    <n v="363920"/>
    <n v="7787.8880000000008"/>
    <n v="0"/>
  </r>
  <r>
    <x v="29"/>
    <n v="9562"/>
    <n v="33"/>
    <x v="3"/>
    <s v="Петровский муниципальный округ"/>
    <x v="30"/>
    <n v="1"/>
    <s v="ремонт внутридомовой инженерной системы газоснабжения"/>
    <n v="40"/>
    <s v="пм"/>
    <n v="7186"/>
    <n v="293591.21600000001"/>
    <n v="287440"/>
    <n v="6151.2160000000003"/>
    <n v="0"/>
  </r>
  <r>
    <x v="29"/>
    <n v="9565"/>
    <n v="33"/>
    <x v="3"/>
    <s v="Петровский муниципальный округ"/>
    <x v="30"/>
    <n v="1"/>
    <s v="ремонт внутридомовой инженерной системы холодного водоснабжения"/>
    <n v="80"/>
    <s v="пм"/>
    <n v="4549"/>
    <n v="371707.88799999998"/>
    <n v="363920"/>
    <n v="7787.8880000000008"/>
    <n v="0"/>
  </r>
  <r>
    <x v="7"/>
    <n v="10313"/>
    <n v="34"/>
    <x v="3"/>
    <s v="Петровский муниципальный округ"/>
    <x v="7"/>
    <n v="1"/>
    <s v="ремонт внутридомовой инженерной системы газоснабжения"/>
    <n v="15"/>
    <s v="пм"/>
    <n v="7186"/>
    <n v="110096.70600000001"/>
    <n v="107790"/>
    <n v="2306.7060000000001"/>
    <n v="0"/>
  </r>
  <r>
    <x v="30"/>
    <n v="9596"/>
    <n v="35"/>
    <x v="3"/>
    <s v="Петровский муниципальный округ"/>
    <x v="31"/>
    <n v="1"/>
    <s v="ремонт внутридомовой инженерной системы газоснабжения"/>
    <n v="30"/>
    <s v="пм"/>
    <n v="7186"/>
    <n v="220193.41200000001"/>
    <n v="215580"/>
    <n v="4613.4120000000003"/>
    <n v="0"/>
  </r>
  <r>
    <x v="31"/>
    <n v="93126"/>
    <n v="36"/>
    <x v="3"/>
    <s v="Петровский муниципальный округ"/>
    <x v="32"/>
    <n v="1"/>
    <s v="ремонт внутридомовой инженерной системы газоснабжения"/>
    <n v="30"/>
    <s v="пм"/>
    <n v="7186"/>
    <n v="220193.41200000001"/>
    <n v="215580"/>
    <n v="4613.4120000000003"/>
    <n v="0"/>
  </r>
  <r>
    <x v="32"/>
    <n v="93163"/>
    <n v="37"/>
    <x v="3"/>
    <s v="Петровский муниципальный округ"/>
    <x v="33"/>
    <n v="1"/>
    <s v="ремонт внутридомовой инженерной системы газоснабжения"/>
    <n v="28"/>
    <s v="пм"/>
    <n v="7186"/>
    <n v="205513.8512"/>
    <n v="201208"/>
    <n v="4305.8512000000001"/>
    <n v="0"/>
  </r>
  <r>
    <x v="33"/>
    <n v="93201"/>
    <n v="38"/>
    <x v="2"/>
    <s v="Петровский муниципальный округ"/>
    <x v="34"/>
    <n v="1"/>
    <s v="ремонт крыши"/>
    <n v="300"/>
    <s v="м2"/>
    <n v="6526"/>
    <n v="1999696.92"/>
    <n v="1957800"/>
    <n v="41896.920000000006"/>
    <n v="0"/>
  </r>
  <r>
    <x v="33"/>
    <n v="93199"/>
    <n v="38"/>
    <x v="3"/>
    <s v="Петровский муниципальный округ"/>
    <x v="34"/>
    <n v="1"/>
    <s v="ремонт внутридомовой инженерной системы газоснабжения"/>
    <n v="30"/>
    <s v="пм"/>
    <n v="7186"/>
    <n v="220193.41200000001"/>
    <n v="215580"/>
    <n v="4613.4120000000003"/>
    <n v="0"/>
  </r>
  <r>
    <x v="33"/>
    <n v="93198"/>
    <n v="38"/>
    <x v="3"/>
    <s v="Петровский муниципальный округ"/>
    <x v="34"/>
    <n v="1"/>
    <s v="ремонт фасада"/>
    <n v="280"/>
    <s v="м2"/>
    <n v="6453"/>
    <n v="1845506.3759999999"/>
    <n v="1806840"/>
    <n v="38666.376000000004"/>
    <n v="0"/>
  </r>
  <r>
    <x v="34"/>
    <n v="93220"/>
    <n v="39"/>
    <x v="3"/>
    <s v="Петровский муниципальный округ"/>
    <x v="35"/>
    <n v="1"/>
    <s v="ремонт внутридомовой инженерной системы газоснабжения"/>
    <n v="27"/>
    <s v="пм"/>
    <n v="7186"/>
    <n v="198174.07079999999"/>
    <n v="194022"/>
    <n v="4152.0708000000004"/>
    <n v="0"/>
  </r>
  <r>
    <x v="34"/>
    <n v="93221"/>
    <n v="39"/>
    <x v="3"/>
    <s v="Петровский муниципальный округ"/>
    <x v="35"/>
    <n v="1"/>
    <s v="ремонт фасада"/>
    <n v="280"/>
    <s v="м2"/>
    <n v="6453"/>
    <n v="1845506.3759999999"/>
    <n v="1806840"/>
    <n v="38666.376000000004"/>
    <n v="0"/>
  </r>
  <r>
    <x v="35"/>
    <n v="10046"/>
    <n v="40"/>
    <x v="3"/>
    <s v="Петровский муниципальный округ"/>
    <x v="36"/>
    <n v="1"/>
    <s v="ремонт внутридомовой инженерной системы газоснабжения"/>
    <n v="40"/>
    <s v="пм"/>
    <n v="7186"/>
    <n v="293591.21600000001"/>
    <n v="287440"/>
    <n v="6151.2160000000003"/>
    <n v="0"/>
  </r>
  <r>
    <x v="35"/>
    <n v="10050"/>
    <n v="40"/>
    <x v="3"/>
    <s v="Петровский муниципальный округ"/>
    <x v="36"/>
    <n v="1"/>
    <s v="ремонт внутридомовой инженерной системы водоотведения"/>
    <n v="50"/>
    <s v="пм"/>
    <n v="5052"/>
    <n v="258005.64"/>
    <n v="252600"/>
    <n v="5405.64"/>
    <n v="0"/>
  </r>
  <r>
    <x v="36"/>
    <n v="10060"/>
    <n v="41"/>
    <x v="3"/>
    <s v="Петровский муниципальный округ"/>
    <x v="37"/>
    <n v="1"/>
    <s v="ремонт внутридомовой инженерной системы газоснабжения"/>
    <n v="40"/>
    <s v="пм"/>
    <n v="7186"/>
    <n v="293591.21600000001"/>
    <n v="287440"/>
    <n v="6151.2160000000003"/>
    <n v="0"/>
  </r>
  <r>
    <x v="36"/>
    <n v="10055"/>
    <n v="41"/>
    <x v="3"/>
    <s v="Петровский муниципальный округ"/>
    <x v="37"/>
    <n v="1"/>
    <s v="ремонт фасада"/>
    <n v="320"/>
    <s v="м2"/>
    <n v="6453"/>
    <n v="2109150.1439999999"/>
    <n v="2064960"/>
    <n v="44190.144000000008"/>
    <n v="0"/>
  </r>
  <r>
    <x v="36"/>
    <n v="10056"/>
    <n v="41"/>
    <x v="3"/>
    <s v="Петровский муниципальный округ"/>
    <x v="37"/>
    <n v="1"/>
    <s v="ремонт подвального помещения"/>
    <n v="112"/>
    <s v="м2"/>
    <n v="6123"/>
    <n v="700451.60640000005"/>
    <n v="685776"/>
    <n v="14675.606400000002"/>
    <n v="0"/>
  </r>
  <r>
    <x v="37"/>
    <n v="10067"/>
    <n v="42"/>
    <x v="3"/>
    <s v="Петровский муниципальный округ"/>
    <x v="38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37"/>
    <n v="10068"/>
    <n v="42"/>
    <x v="3"/>
    <s v="Петровский муниципальный округ"/>
    <x v="38"/>
    <n v="1"/>
    <s v="ремонт фасада"/>
    <n v="620"/>
    <s v="м2"/>
    <n v="6453"/>
    <n v="4086478.4040000001"/>
    <n v="4000860"/>
    <n v="85618.40400000001"/>
    <n v="0"/>
  </r>
  <r>
    <x v="38"/>
    <n v="10149"/>
    <n v="43"/>
    <x v="3"/>
    <s v="Петровский муниципальный округ"/>
    <x v="39"/>
    <n v="1"/>
    <s v="ремонт внутридомовой инженерной системы горячего водоснабжения"/>
    <n v="170"/>
    <s v="пм"/>
    <n v="4549"/>
    <n v="789879.26199999999"/>
    <n v="773330"/>
    <n v="16549.262000000002"/>
    <n v="0"/>
  </r>
  <r>
    <x v="38"/>
    <n v="10150"/>
    <n v="43"/>
    <x v="3"/>
    <s v="Петровский муниципальный округ"/>
    <x v="39"/>
    <n v="1"/>
    <s v="ремонт внутридомовой инженерной системы холодного водоснабжения"/>
    <n v="170"/>
    <s v="пм"/>
    <n v="4549"/>
    <n v="789879.26199999999"/>
    <n v="773330"/>
    <n v="16549.262000000002"/>
    <n v="0"/>
  </r>
  <r>
    <x v="39"/>
    <n v="10265"/>
    <n v="44"/>
    <x v="3"/>
    <s v="Петровский муниципальный округ"/>
    <x v="40"/>
    <n v="1"/>
    <s v="ремонт внутридомовой инженерной системы газоснабжения"/>
    <n v="30"/>
    <s v="пм"/>
    <n v="7186"/>
    <n v="220193.41200000001"/>
    <n v="215580"/>
    <n v="4613.4120000000003"/>
    <n v="0"/>
  </r>
  <r>
    <x v="40"/>
    <n v="10273"/>
    <n v="45"/>
    <x v="3"/>
    <s v="Петровский муниципальный округ"/>
    <x v="41"/>
    <n v="1"/>
    <s v="ремонт внутридомовой инженерной системы газоснабжения"/>
    <n v="60"/>
    <s v="пм"/>
    <n v="7186"/>
    <n v="440386.82400000002"/>
    <n v="431160"/>
    <n v="9226.8240000000005"/>
    <n v="0"/>
  </r>
  <r>
    <x v="41"/>
    <n v="10096"/>
    <n v="46"/>
    <x v="3"/>
    <s v="Петровский муниципальный округ"/>
    <x v="42"/>
    <n v="1"/>
    <s v="ремонт крыши"/>
    <n v="450"/>
    <s v="м2"/>
    <n v="6526"/>
    <n v="2999545.38"/>
    <n v="2936700"/>
    <n v="62845.380000000005"/>
    <n v="0"/>
  </r>
  <r>
    <x v="41"/>
    <n v="10095"/>
    <n v="46"/>
    <x v="3"/>
    <s v="Петровский муниципальный округ"/>
    <x v="42"/>
    <n v="1"/>
    <s v="ремонт внутридомовой инженерной системы водоотведения"/>
    <n v="160"/>
    <s v="пм"/>
    <n v="5052"/>
    <n v="825618.04799999995"/>
    <n v="808320"/>
    <n v="17298.048000000003"/>
    <n v="0"/>
  </r>
  <r>
    <x v="42"/>
    <n v="43125"/>
    <n v="47"/>
    <x v="3"/>
    <s v="Петровский муниципальный округ"/>
    <x v="43"/>
    <n v="1"/>
    <s v="ремонт подвального помещения"/>
    <n v="440"/>
    <s v="м2"/>
    <n v="6123"/>
    <n v="2751774.1680000001"/>
    <n v="2694120"/>
    <n v="57654.168000000005"/>
    <n v="0"/>
  </r>
  <r>
    <x v="43"/>
    <n v="47110"/>
    <n v="48"/>
    <x v="3"/>
    <s v="Петровский муниципальный округ"/>
    <x v="44"/>
    <n v="1"/>
    <s v="ремонт подвального помещения"/>
    <n v="180"/>
    <s v="м2"/>
    <n v="6123"/>
    <n v="1125725.7960000001"/>
    <n v="1102140"/>
    <n v="23585.796000000002"/>
    <n v="0"/>
  </r>
  <r>
    <x v="43"/>
    <n v="47108"/>
    <n v="48"/>
    <x v="3"/>
    <s v="Петровский муниципальный округ"/>
    <x v="44"/>
    <n v="1"/>
    <s v="ремонт фасада"/>
    <n v="280"/>
    <s v="м2"/>
    <n v="6453"/>
    <n v="1845506.3759999999"/>
    <n v="1806840"/>
    <n v="38666.376000000004"/>
    <n v="0"/>
  </r>
  <r>
    <x v="43"/>
    <n v="47109"/>
    <n v="48"/>
    <x v="3"/>
    <s v="Петровский муниципальный округ"/>
    <x v="44"/>
    <n v="1"/>
    <s v="ремонт внутридомовой инженерной системы электроснабжения"/>
    <n v="50"/>
    <s v="пм"/>
    <n v="2060"/>
    <n v="105204.2"/>
    <n v="103000"/>
    <n v="2204.2000000000003"/>
    <n v="0"/>
  </r>
  <r>
    <x v="4"/>
    <m/>
    <m/>
    <x v="1"/>
    <m/>
    <x v="45"/>
    <m/>
    <m/>
    <m/>
    <m/>
    <m/>
    <n v="145354300.24600002"/>
    <n v="142308890"/>
    <n v="3045410.2459999998"/>
    <n v="0"/>
  </r>
  <r>
    <x v="4"/>
    <m/>
    <m/>
    <x v="1"/>
    <m/>
    <x v="46"/>
    <m/>
    <m/>
    <m/>
    <m/>
    <m/>
    <n v="165693491.04810002"/>
    <n v="162221941.5"/>
    <n v="3471549.548099999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6" indent="0" outline="1" outlineData="1" multipleFieldFilters="0">
  <location ref="B3:E62" firstHeaderRow="1" firstDataRow="1" firstDataCol="3"/>
  <pivotFields count="15">
    <pivotField axis="axisRow" outline="0" showAll="0" defaultSubtotal="0">
      <items count="44">
        <item x="15"/>
        <item x="9"/>
        <item x="10"/>
        <item x="20"/>
        <item x="5"/>
        <item x="17"/>
        <item x="18"/>
        <item x="0"/>
        <item x="1"/>
        <item x="2"/>
        <item x="21"/>
        <item x="22"/>
        <item x="23"/>
        <item x="24"/>
        <item x="11"/>
        <item x="26"/>
        <item x="12"/>
        <item x="13"/>
        <item x="14"/>
        <item x="16"/>
        <item x="8"/>
        <item x="29"/>
        <item x="28"/>
        <item x="30"/>
        <item x="35"/>
        <item x="36"/>
        <item x="37"/>
        <item x="38"/>
        <item x="39"/>
        <item x="40"/>
        <item x="19"/>
        <item x="7"/>
        <item x="42"/>
        <item x="43"/>
        <item x="31"/>
        <item x="32"/>
        <item x="33"/>
        <item x="34"/>
        <item x="4"/>
        <item x="6"/>
        <item x="3"/>
        <item x="25"/>
        <item x="27"/>
        <item x="4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axis="axisRow" outline="0" showAll="0" defaultSubtotal="0">
      <items count="4">
        <item x="0"/>
        <item x="2"/>
        <item x="3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Row" outline="0" showAll="0" defaultSubtotal="0">
      <items count="48">
        <item x="10"/>
        <item x="5"/>
        <item x="18"/>
        <item x="19"/>
        <item x="20"/>
        <item x="0"/>
        <item x="21"/>
        <item x="1"/>
        <item x="11"/>
        <item x="2"/>
        <item x="22"/>
        <item x="23"/>
        <item x="24"/>
        <item x="25"/>
        <item x="12"/>
        <item x="27"/>
        <item x="13"/>
        <item x="14"/>
        <item x="15"/>
        <item x="16"/>
        <item x="17"/>
        <item x="9"/>
        <item x="29"/>
        <item x="30"/>
        <item x="7"/>
        <item x="31"/>
        <item x="33"/>
        <item x="34"/>
        <item x="35"/>
        <item x="32"/>
        <item x="36"/>
        <item x="37"/>
        <item x="38"/>
        <item x="39"/>
        <item x="40"/>
        <item x="41"/>
        <item x="4"/>
        <item x="8"/>
        <item x="45"/>
        <item m="1" x="47"/>
        <item x="43"/>
        <item x="44"/>
        <item x="6"/>
        <item x="3"/>
        <item x="46"/>
        <item x="26"/>
        <item x="28"/>
        <item x="4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dataField="1" numFmtId="4" showAll="0"/>
    <pivotField numFmtId="4" showAll="0"/>
    <pivotField numFmtId="4" showAll="0"/>
    <pivotField numFmtId="4" showAll="0"/>
  </pivotFields>
  <rowFields count="3">
    <field x="0"/>
    <field x="5"/>
    <field x="3"/>
  </rowFields>
  <rowItems count="59">
    <i>
      <x/>
      <x v="19"/>
      <x v="2"/>
    </i>
    <i>
      <x v="1"/>
      <x/>
      <x v="2"/>
    </i>
    <i>
      <x v="2"/>
      <x v="8"/>
      <x v="1"/>
    </i>
    <i r="2">
      <x v="2"/>
    </i>
    <i>
      <x v="3"/>
      <x v="6"/>
      <x v="2"/>
    </i>
    <i>
      <x v="4"/>
      <x v="1"/>
      <x v="1"/>
    </i>
    <i r="2">
      <x v="2"/>
    </i>
    <i>
      <x v="5"/>
      <x v="2"/>
      <x v="1"/>
    </i>
    <i r="2">
      <x v="2"/>
    </i>
    <i>
      <x v="6"/>
      <x v="3"/>
      <x v="2"/>
    </i>
    <i>
      <x v="7"/>
      <x v="5"/>
      <x/>
    </i>
    <i r="2">
      <x v="2"/>
    </i>
    <i>
      <x v="8"/>
      <x v="7"/>
      <x/>
    </i>
    <i r="2">
      <x v="2"/>
    </i>
    <i>
      <x v="9"/>
      <x v="9"/>
      <x/>
    </i>
    <i r="2">
      <x v="1"/>
    </i>
    <i r="2">
      <x v="2"/>
    </i>
    <i>
      <x v="10"/>
      <x v="10"/>
      <x v="1"/>
    </i>
    <i r="2">
      <x v="2"/>
    </i>
    <i>
      <x v="11"/>
      <x v="11"/>
      <x v="2"/>
    </i>
    <i>
      <x v="12"/>
      <x v="12"/>
      <x v="1"/>
    </i>
    <i r="2">
      <x v="2"/>
    </i>
    <i>
      <x v="13"/>
      <x v="13"/>
      <x v="2"/>
    </i>
    <i>
      <x v="14"/>
      <x v="14"/>
      <x v="2"/>
    </i>
    <i>
      <x v="15"/>
      <x v="15"/>
      <x v="2"/>
    </i>
    <i>
      <x v="16"/>
      <x v="16"/>
      <x v="2"/>
    </i>
    <i>
      <x v="17"/>
      <x v="17"/>
      <x v="2"/>
    </i>
    <i>
      <x v="18"/>
      <x v="18"/>
      <x v="2"/>
    </i>
    <i>
      <x v="19"/>
      <x v="20"/>
      <x v="2"/>
    </i>
    <i>
      <x v="20"/>
      <x v="21"/>
      <x v="2"/>
    </i>
    <i>
      <x v="21"/>
      <x v="23"/>
      <x v="2"/>
    </i>
    <i>
      <x v="22"/>
      <x v="22"/>
      <x v="2"/>
    </i>
    <i>
      <x v="23"/>
      <x v="25"/>
      <x v="2"/>
    </i>
    <i>
      <x v="24"/>
      <x v="30"/>
      <x v="2"/>
    </i>
    <i>
      <x v="25"/>
      <x v="31"/>
      <x v="2"/>
    </i>
    <i>
      <x v="26"/>
      <x v="32"/>
      <x v="2"/>
    </i>
    <i>
      <x v="27"/>
      <x v="33"/>
      <x v="2"/>
    </i>
    <i>
      <x v="28"/>
      <x v="34"/>
      <x v="2"/>
    </i>
    <i>
      <x v="29"/>
      <x v="35"/>
      <x v="2"/>
    </i>
    <i>
      <x v="30"/>
      <x v="4"/>
      <x v="2"/>
    </i>
    <i>
      <x v="31"/>
      <x v="24"/>
      <x v="1"/>
    </i>
    <i r="2">
      <x v="2"/>
    </i>
    <i>
      <x v="32"/>
      <x v="40"/>
      <x v="2"/>
    </i>
    <i>
      <x v="33"/>
      <x v="41"/>
      <x v="2"/>
    </i>
    <i>
      <x v="34"/>
      <x v="29"/>
      <x v="2"/>
    </i>
    <i>
      <x v="35"/>
      <x v="26"/>
      <x v="2"/>
    </i>
    <i>
      <x v="36"/>
      <x v="27"/>
      <x v="1"/>
    </i>
    <i r="2">
      <x v="2"/>
    </i>
    <i>
      <x v="37"/>
      <x v="28"/>
      <x v="2"/>
    </i>
    <i>
      <x v="38"/>
      <x v="36"/>
      <x v="3"/>
    </i>
    <i r="1">
      <x v="37"/>
      <x v="3"/>
    </i>
    <i r="1">
      <x v="38"/>
      <x v="3"/>
    </i>
    <i r="1">
      <x v="44"/>
      <x v="3"/>
    </i>
    <i>
      <x v="39"/>
      <x v="42"/>
      <x v="1"/>
    </i>
    <i>
      <x v="40"/>
      <x v="43"/>
      <x/>
    </i>
    <i>
      <x v="41"/>
      <x v="45"/>
      <x v="2"/>
    </i>
    <i>
      <x v="42"/>
      <x v="46"/>
      <x v="2"/>
    </i>
    <i>
      <x v="43"/>
      <x v="47"/>
      <x v="2"/>
    </i>
    <i t="grand">
      <x/>
    </i>
  </rowItems>
  <colItems count="1">
    <i/>
  </colItems>
  <dataFields count="1">
    <dataField name="Сумма по полю Стоимость всего" fld="11" baseField="3" baseItem="2"/>
  </dataFields>
  <formats count="1">
    <format dxfId="0">
      <pivotArea dataOnly="0" outline="0" axis="axisValues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tabSelected="1" zoomScale="70" zoomScaleNormal="70" workbookViewId="0">
      <selection activeCell="P1" sqref="P1:W7"/>
    </sheetView>
  </sheetViews>
  <sheetFormatPr defaultColWidth="9.140625" defaultRowHeight="15" x14ac:dyDescent="0.25"/>
  <cols>
    <col min="1" max="1" width="8.7109375" bestFit="1" customWidth="1"/>
    <col min="2" max="2" width="8.7109375" customWidth="1"/>
    <col min="3" max="3" width="13.5703125" style="3" customWidth="1"/>
    <col min="4" max="4" width="34.5703125" customWidth="1"/>
    <col min="5" max="5" width="44.140625" customWidth="1"/>
    <col min="6" max="6" width="18.140625" customWidth="1"/>
    <col min="7" max="7" width="12.28515625" customWidth="1"/>
    <col min="8" max="8" width="17.5703125" customWidth="1"/>
    <col min="9" max="9" width="12.7109375" style="7" customWidth="1"/>
    <col min="10" max="10" width="13.5703125" style="7" customWidth="1"/>
    <col min="11" max="11" width="12.7109375" style="7" customWidth="1"/>
    <col min="12" max="12" width="15.42578125" style="1" bestFit="1" customWidth="1"/>
    <col min="13" max="13" width="15.28515625" style="1" customWidth="1"/>
    <col min="14" max="14" width="15.7109375" style="1" customWidth="1"/>
    <col min="15" max="15" width="12.42578125" customWidth="1"/>
    <col min="16" max="16" width="11" customWidth="1"/>
    <col min="17" max="17" width="12.28515625" customWidth="1"/>
    <col min="18" max="18" width="17.28515625" style="21" customWidth="1"/>
    <col min="19" max="19" width="11.7109375" style="21" customWidth="1"/>
    <col min="20" max="20" width="10.85546875" style="21" customWidth="1"/>
    <col min="21" max="21" width="13.140625" style="21" customWidth="1"/>
    <col min="22" max="22" width="17.5703125" style="21" customWidth="1"/>
    <col min="23" max="23" width="14.85546875" customWidth="1"/>
  </cols>
  <sheetData>
    <row r="1" spans="1:23" s="21" customFormat="1" ht="31.5" customHeight="1" x14ac:dyDescent="0.3">
      <c r="A1" s="15"/>
      <c r="B1" s="15"/>
      <c r="C1" s="16"/>
      <c r="D1" s="15"/>
      <c r="E1" s="17"/>
      <c r="F1" s="16"/>
      <c r="G1" s="15"/>
      <c r="H1" s="15"/>
      <c r="I1" s="18"/>
      <c r="J1" s="16"/>
      <c r="K1" s="16"/>
      <c r="L1" s="19"/>
      <c r="M1" s="19"/>
      <c r="N1" s="19"/>
      <c r="O1" s="25"/>
      <c r="P1" s="158" t="s">
        <v>127</v>
      </c>
      <c r="Q1" s="159"/>
      <c r="R1" s="159"/>
      <c r="S1" s="159"/>
      <c r="T1" s="159"/>
      <c r="U1" s="159"/>
      <c r="V1" s="159"/>
      <c r="W1" s="159"/>
    </row>
    <row r="2" spans="1:23" s="21" customFormat="1" ht="15" customHeight="1" x14ac:dyDescent="0.3">
      <c r="A2" s="15"/>
      <c r="B2" s="15"/>
      <c r="C2" s="16"/>
      <c r="D2" s="18"/>
      <c r="E2" s="17"/>
      <c r="F2" s="16"/>
      <c r="G2" s="15"/>
      <c r="H2" s="15"/>
      <c r="I2" s="18"/>
      <c r="J2" s="16"/>
      <c r="K2" s="16"/>
      <c r="L2" s="19"/>
      <c r="M2" s="19"/>
      <c r="N2" s="19"/>
      <c r="O2" s="25"/>
      <c r="P2" s="159"/>
      <c r="Q2" s="159"/>
      <c r="R2" s="159"/>
      <c r="S2" s="159"/>
      <c r="T2" s="159"/>
      <c r="U2" s="159"/>
      <c r="V2" s="159"/>
      <c r="W2" s="159"/>
    </row>
    <row r="3" spans="1:23" s="21" customFormat="1" ht="19.5" customHeight="1" x14ac:dyDescent="0.3">
      <c r="A3" s="15"/>
      <c r="B3" s="15"/>
      <c r="C3" s="16"/>
      <c r="D3" s="15"/>
      <c r="E3" s="17"/>
      <c r="F3" s="16"/>
      <c r="G3" s="15"/>
      <c r="H3" s="15"/>
      <c r="I3" s="18"/>
      <c r="J3" s="16"/>
      <c r="K3" s="16"/>
      <c r="L3" s="19"/>
      <c r="M3" s="19"/>
      <c r="N3" s="19"/>
      <c r="O3" s="25"/>
      <c r="P3" s="159"/>
      <c r="Q3" s="159"/>
      <c r="R3" s="159"/>
      <c r="S3" s="159"/>
      <c r="T3" s="159"/>
      <c r="U3" s="159"/>
      <c r="V3" s="159"/>
      <c r="W3" s="159"/>
    </row>
    <row r="4" spans="1:23" s="21" customFormat="1" ht="35.25" customHeight="1" x14ac:dyDescent="0.3">
      <c r="A4" s="15"/>
      <c r="B4" s="15"/>
      <c r="C4" s="16"/>
      <c r="D4" s="18"/>
      <c r="E4" s="17"/>
      <c r="F4" s="16"/>
      <c r="G4" s="15"/>
      <c r="H4" s="15"/>
      <c r="I4" s="18"/>
      <c r="J4" s="16"/>
      <c r="K4" s="16"/>
      <c r="L4" s="19"/>
      <c r="M4" s="19"/>
      <c r="N4" s="19"/>
      <c r="O4" s="25"/>
      <c r="P4" s="159"/>
      <c r="Q4" s="159"/>
      <c r="R4" s="159"/>
      <c r="S4" s="159"/>
      <c r="T4" s="159"/>
      <c r="U4" s="159"/>
      <c r="V4" s="159"/>
      <c r="W4" s="159"/>
    </row>
    <row r="5" spans="1:23" s="21" customFormat="1" ht="45" customHeight="1" x14ac:dyDescent="0.3">
      <c r="A5" s="15"/>
      <c r="B5" s="15"/>
      <c r="C5" s="16"/>
      <c r="D5" s="15"/>
      <c r="E5" s="17"/>
      <c r="F5" s="16"/>
      <c r="G5" s="15"/>
      <c r="H5" s="15"/>
      <c r="I5" s="18"/>
      <c r="J5" s="16"/>
      <c r="K5" s="16"/>
      <c r="L5" s="19"/>
      <c r="M5" s="19"/>
      <c r="N5" s="19"/>
      <c r="O5" s="22"/>
      <c r="P5" s="159"/>
      <c r="Q5" s="159"/>
      <c r="R5" s="159"/>
      <c r="S5" s="159"/>
      <c r="T5" s="159"/>
      <c r="U5" s="159"/>
      <c r="V5" s="159"/>
      <c r="W5" s="159"/>
    </row>
    <row r="6" spans="1:23" s="21" customFormat="1" ht="24" customHeight="1" x14ac:dyDescent="0.3">
      <c r="A6" s="15"/>
      <c r="B6" s="15"/>
      <c r="C6" s="16"/>
      <c r="D6" s="15"/>
      <c r="E6" s="17"/>
      <c r="F6" s="16"/>
      <c r="G6" s="15"/>
      <c r="H6" s="15"/>
      <c r="I6" s="18"/>
      <c r="J6" s="16"/>
      <c r="K6" s="16"/>
      <c r="L6" s="19"/>
      <c r="M6" s="19"/>
      <c r="N6" s="19"/>
      <c r="O6" s="22"/>
      <c r="P6" s="159"/>
      <c r="Q6" s="159"/>
      <c r="R6" s="159"/>
      <c r="S6" s="159"/>
      <c r="T6" s="159"/>
      <c r="U6" s="159"/>
      <c r="V6" s="159"/>
      <c r="W6" s="159"/>
    </row>
    <row r="7" spans="1:23" s="21" customFormat="1" ht="20.25" customHeight="1" x14ac:dyDescent="0.25">
      <c r="A7" s="15"/>
      <c r="B7" s="15"/>
      <c r="C7" s="16"/>
      <c r="D7" s="15"/>
      <c r="E7" s="17"/>
      <c r="F7" s="16"/>
      <c r="G7" s="15"/>
      <c r="H7" s="15"/>
      <c r="I7" s="18"/>
      <c r="J7" s="16"/>
      <c r="K7" s="16"/>
      <c r="L7" s="19"/>
      <c r="M7" s="19"/>
      <c r="N7" s="19"/>
      <c r="O7" s="20"/>
      <c r="P7" s="159"/>
      <c r="Q7" s="159"/>
      <c r="R7" s="159"/>
      <c r="S7" s="159"/>
      <c r="T7" s="159"/>
      <c r="U7" s="159"/>
      <c r="V7" s="159"/>
      <c r="W7" s="159"/>
    </row>
    <row r="8" spans="1:23" s="21" customFormat="1" ht="21" customHeight="1" x14ac:dyDescent="0.25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</row>
    <row r="9" spans="1:23" s="21" customFormat="1" ht="21" customHeight="1" x14ac:dyDescent="0.25">
      <c r="A9" s="156" t="s">
        <v>115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</row>
    <row r="10" spans="1:23" s="21" customFormat="1" ht="35.450000000000003" customHeight="1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</row>
    <row r="11" spans="1:23" s="21" customFormat="1" ht="30.75" customHeight="1" x14ac:dyDescent="0.3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162" t="s">
        <v>26</v>
      </c>
      <c r="Q11" s="162"/>
      <c r="R11" s="162"/>
      <c r="S11" s="162"/>
      <c r="T11" s="162"/>
      <c r="U11" s="162"/>
      <c r="V11" s="162"/>
      <c r="W11" s="162"/>
    </row>
    <row r="12" spans="1:23" s="21" customFormat="1" ht="45" customHeight="1" x14ac:dyDescent="0.25">
      <c r="A12" s="161" t="s">
        <v>118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</row>
    <row r="13" spans="1:23" s="56" customFormat="1" ht="33" customHeight="1" x14ac:dyDescent="0.25">
      <c r="A13" s="148" t="s">
        <v>59</v>
      </c>
      <c r="B13" s="148" t="s">
        <v>61</v>
      </c>
      <c r="C13" s="148" t="s">
        <v>14</v>
      </c>
      <c r="D13" s="148" t="s">
        <v>18</v>
      </c>
      <c r="E13" s="148" t="s">
        <v>12</v>
      </c>
      <c r="F13" s="148" t="s">
        <v>60</v>
      </c>
      <c r="G13" s="148" t="s">
        <v>50</v>
      </c>
      <c r="H13" s="148" t="s">
        <v>35</v>
      </c>
      <c r="I13" s="165" t="s">
        <v>25</v>
      </c>
      <c r="J13" s="166"/>
      <c r="K13" s="167"/>
      <c r="L13" s="151" t="s">
        <v>19</v>
      </c>
      <c r="M13" s="150" t="s">
        <v>16</v>
      </c>
      <c r="N13" s="150"/>
      <c r="O13" s="148" t="s">
        <v>23</v>
      </c>
      <c r="P13" s="148" t="s">
        <v>24</v>
      </c>
      <c r="Q13" s="148" t="s">
        <v>34</v>
      </c>
      <c r="R13" s="153" t="s">
        <v>28</v>
      </c>
      <c r="S13" s="154"/>
      <c r="T13" s="154"/>
      <c r="U13" s="154"/>
      <c r="V13" s="155"/>
      <c r="W13" s="163" t="s">
        <v>27</v>
      </c>
    </row>
    <row r="14" spans="1:23" s="56" customFormat="1" ht="107.25" customHeight="1" x14ac:dyDescent="0.25">
      <c r="A14" s="149"/>
      <c r="B14" s="149"/>
      <c r="C14" s="149"/>
      <c r="D14" s="149"/>
      <c r="E14" s="149"/>
      <c r="F14" s="149"/>
      <c r="G14" s="149"/>
      <c r="H14" s="149"/>
      <c r="I14" s="13" t="s">
        <v>20</v>
      </c>
      <c r="J14" s="13" t="s">
        <v>21</v>
      </c>
      <c r="K14" s="13" t="s">
        <v>22</v>
      </c>
      <c r="L14" s="152"/>
      <c r="M14" s="49" t="s">
        <v>16</v>
      </c>
      <c r="N14" s="49" t="s">
        <v>54</v>
      </c>
      <c r="O14" s="149"/>
      <c r="P14" s="149"/>
      <c r="Q14" s="149"/>
      <c r="R14" s="24" t="s">
        <v>33</v>
      </c>
      <c r="S14" s="24" t="s">
        <v>29</v>
      </c>
      <c r="T14" s="24" t="s">
        <v>30</v>
      </c>
      <c r="U14" s="24" t="s">
        <v>31</v>
      </c>
      <c r="V14" s="24" t="s">
        <v>32</v>
      </c>
      <c r="W14" s="164"/>
    </row>
    <row r="15" spans="1:23" s="69" customFormat="1" x14ac:dyDescent="0.25">
      <c r="A15" s="67">
        <v>958</v>
      </c>
      <c r="B15" s="67">
        <v>1</v>
      </c>
      <c r="C15" s="71">
        <v>2023</v>
      </c>
      <c r="D15" s="67" t="s">
        <v>119</v>
      </c>
      <c r="E15" s="67" t="s">
        <v>88</v>
      </c>
      <c r="F15" s="67">
        <v>1</v>
      </c>
      <c r="G15" s="67">
        <v>1971</v>
      </c>
      <c r="H15" s="67"/>
      <c r="I15" s="79" t="s">
        <v>62</v>
      </c>
      <c r="J15" s="79" t="s">
        <v>62</v>
      </c>
      <c r="K15" s="79" t="s">
        <v>62</v>
      </c>
      <c r="L15" s="68">
        <v>1127.7</v>
      </c>
      <c r="M15" s="68">
        <v>735.3</v>
      </c>
      <c r="N15" s="68">
        <v>204.1</v>
      </c>
      <c r="O15" s="67">
        <v>36</v>
      </c>
      <c r="P15" s="67">
        <v>2</v>
      </c>
      <c r="Q15" s="71">
        <v>2</v>
      </c>
      <c r="R15" s="73">
        <f>'Таблица 2'!L6</f>
        <v>2737096.65</v>
      </c>
      <c r="S15" s="73">
        <v>0</v>
      </c>
      <c r="T15" s="73">
        <v>0</v>
      </c>
      <c r="U15" s="73">
        <v>0</v>
      </c>
      <c r="V15" s="73">
        <f>R15</f>
        <v>2737096.65</v>
      </c>
      <c r="W15" s="80">
        <v>45291</v>
      </c>
    </row>
    <row r="16" spans="1:23" s="69" customFormat="1" ht="15.75" x14ac:dyDescent="0.25">
      <c r="A16" s="67">
        <v>959</v>
      </c>
      <c r="B16" s="67">
        <v>2</v>
      </c>
      <c r="C16" s="71">
        <v>2023</v>
      </c>
      <c r="D16" s="67" t="s">
        <v>119</v>
      </c>
      <c r="E16" s="67" t="s">
        <v>68</v>
      </c>
      <c r="F16" s="67">
        <v>1</v>
      </c>
      <c r="G16" s="67">
        <v>1974</v>
      </c>
      <c r="H16" s="67"/>
      <c r="I16" s="79" t="s">
        <v>62</v>
      </c>
      <c r="J16" s="79" t="s">
        <v>62</v>
      </c>
      <c r="K16" s="79" t="s">
        <v>62</v>
      </c>
      <c r="L16" s="131">
        <v>1111</v>
      </c>
      <c r="M16" s="68">
        <v>708.7</v>
      </c>
      <c r="N16" s="68">
        <v>263.2</v>
      </c>
      <c r="O16" s="67">
        <v>33</v>
      </c>
      <c r="P16" s="67">
        <v>2</v>
      </c>
      <c r="Q16" s="81">
        <v>2</v>
      </c>
      <c r="R16" s="73">
        <f>'Таблица 2'!L7</f>
        <v>144875.37599999999</v>
      </c>
      <c r="S16" s="73">
        <v>0</v>
      </c>
      <c r="T16" s="73">
        <v>0</v>
      </c>
      <c r="U16" s="73">
        <v>0</v>
      </c>
      <c r="V16" s="73">
        <f t="shared" ref="V16:V18" si="0">R16</f>
        <v>144875.37599999999</v>
      </c>
      <c r="W16" s="80">
        <v>45291</v>
      </c>
    </row>
    <row r="17" spans="1:23" s="86" customFormat="1" ht="15.75" x14ac:dyDescent="0.25">
      <c r="A17" s="67">
        <v>966</v>
      </c>
      <c r="B17" s="67">
        <v>3</v>
      </c>
      <c r="C17" s="71">
        <v>2023</v>
      </c>
      <c r="D17" s="67" t="s">
        <v>119</v>
      </c>
      <c r="E17" s="82" t="s">
        <v>89</v>
      </c>
      <c r="F17" s="67">
        <v>1</v>
      </c>
      <c r="G17" s="82">
        <v>1974</v>
      </c>
      <c r="H17" s="82"/>
      <c r="I17" s="79" t="s">
        <v>62</v>
      </c>
      <c r="J17" s="79" t="s">
        <v>62</v>
      </c>
      <c r="K17" s="79" t="s">
        <v>62</v>
      </c>
      <c r="L17" s="132">
        <v>1108.5999999999999</v>
      </c>
      <c r="M17" s="83">
        <v>702.6</v>
      </c>
      <c r="N17" s="83">
        <v>702.6</v>
      </c>
      <c r="O17" s="82">
        <v>28</v>
      </c>
      <c r="P17" s="82">
        <v>2</v>
      </c>
      <c r="Q17" s="84">
        <v>2</v>
      </c>
      <c r="R17" s="73">
        <f>'Таблица 2'!L8+'Таблица 2'!L9</f>
        <v>334855.77599999995</v>
      </c>
      <c r="S17" s="73">
        <v>0</v>
      </c>
      <c r="T17" s="73">
        <v>0</v>
      </c>
      <c r="U17" s="73">
        <v>0</v>
      </c>
      <c r="V17" s="73">
        <f t="shared" ref="V17" si="1">R17</f>
        <v>334855.77599999995</v>
      </c>
      <c r="W17" s="85">
        <v>45291</v>
      </c>
    </row>
    <row r="18" spans="1:23" s="86" customFormat="1" ht="15.75" x14ac:dyDescent="0.25">
      <c r="A18" s="69">
        <v>1092</v>
      </c>
      <c r="B18" s="67">
        <v>4</v>
      </c>
      <c r="C18" s="71">
        <v>2023</v>
      </c>
      <c r="D18" s="67" t="s">
        <v>119</v>
      </c>
      <c r="E18" s="82" t="s">
        <v>122</v>
      </c>
      <c r="F18" s="67">
        <v>3</v>
      </c>
      <c r="G18" s="82">
        <v>1985</v>
      </c>
      <c r="H18" s="82"/>
      <c r="I18" s="79" t="s">
        <v>62</v>
      </c>
      <c r="J18" s="79" t="s">
        <v>62</v>
      </c>
      <c r="K18" s="79" t="s">
        <v>62</v>
      </c>
      <c r="L18" s="133">
        <v>2948.9</v>
      </c>
      <c r="M18" s="121">
        <v>2565.3000000000002</v>
      </c>
      <c r="N18" s="121">
        <v>2565.3000000000002</v>
      </c>
      <c r="O18" s="82">
        <v>95</v>
      </c>
      <c r="P18" s="82">
        <v>5</v>
      </c>
      <c r="Q18" s="84">
        <v>4</v>
      </c>
      <c r="R18" s="73">
        <f>'Таблица 2'!L10</f>
        <v>5884757.7975000003</v>
      </c>
      <c r="S18" s="73">
        <v>0</v>
      </c>
      <c r="T18" s="73">
        <v>0</v>
      </c>
      <c r="U18" s="73">
        <v>0</v>
      </c>
      <c r="V18" s="73">
        <f t="shared" si="0"/>
        <v>5884757.7975000003</v>
      </c>
      <c r="W18" s="85">
        <v>45291</v>
      </c>
    </row>
    <row r="19" spans="1:23" s="57" customFormat="1" ht="15.75" x14ac:dyDescent="0.25">
      <c r="A19" s="67"/>
      <c r="B19" s="70"/>
      <c r="C19" s="138"/>
      <c r="D19" s="96" t="s">
        <v>83</v>
      </c>
      <c r="E19" s="100"/>
      <c r="F19" s="67"/>
      <c r="G19" s="58"/>
      <c r="H19" s="58"/>
      <c r="I19" s="79" t="s">
        <v>62</v>
      </c>
      <c r="J19" s="79" t="s">
        <v>62</v>
      </c>
      <c r="K19" s="79" t="s">
        <v>62</v>
      </c>
      <c r="L19" s="122">
        <f>SUM(L15:L18)</f>
        <v>6296.2</v>
      </c>
      <c r="M19" s="122">
        <f>SUM(M15:M18)</f>
        <v>4711.8999999999996</v>
      </c>
      <c r="N19" s="122">
        <f>SUM(N15:N18)</f>
        <v>3735.2000000000003</v>
      </c>
      <c r="O19" s="122">
        <f>SUM(O15:O18)</f>
        <v>192</v>
      </c>
      <c r="P19" s="58"/>
      <c r="Q19" s="87"/>
      <c r="R19" s="88">
        <f>SUM(R15:R18)</f>
        <v>9101585.5995000005</v>
      </c>
      <c r="S19" s="88">
        <f>SUM(S15:S18)</f>
        <v>0</v>
      </c>
      <c r="T19" s="141">
        <f>SUM(T15:T18)</f>
        <v>0</v>
      </c>
      <c r="U19" s="141">
        <f>SUM(U15:U18)</f>
        <v>0</v>
      </c>
      <c r="V19" s="141">
        <f>SUM(V15:V18)</f>
        <v>9101585.5995000005</v>
      </c>
      <c r="W19" s="142"/>
    </row>
    <row r="20" spans="1:23" x14ac:dyDescent="0.25">
      <c r="A20" s="67">
        <v>949</v>
      </c>
      <c r="B20" s="67">
        <v>5</v>
      </c>
      <c r="C20" s="71">
        <v>2024</v>
      </c>
      <c r="D20" s="67" t="s">
        <v>119</v>
      </c>
      <c r="E20" s="10" t="s">
        <v>66</v>
      </c>
      <c r="F20" s="67">
        <v>1</v>
      </c>
      <c r="G20" s="10">
        <v>1968</v>
      </c>
      <c r="H20" s="10"/>
      <c r="I20" s="79" t="s">
        <v>62</v>
      </c>
      <c r="J20" s="79" t="s">
        <v>62</v>
      </c>
      <c r="K20" s="79" t="s">
        <v>62</v>
      </c>
      <c r="L20" s="134">
        <v>1053.2</v>
      </c>
      <c r="M20" s="2">
        <v>703.7</v>
      </c>
      <c r="N20" s="2">
        <v>703.7</v>
      </c>
      <c r="O20" s="10">
        <v>34</v>
      </c>
      <c r="P20" s="10">
        <v>2</v>
      </c>
      <c r="Q20" s="71">
        <v>2</v>
      </c>
      <c r="R20" s="73">
        <f>'Таблица 2'!L12</f>
        <v>4697827.16</v>
      </c>
      <c r="S20" s="73">
        <v>0</v>
      </c>
      <c r="T20" s="73">
        <v>0</v>
      </c>
      <c r="U20" s="73">
        <v>0</v>
      </c>
      <c r="V20" s="73">
        <f>R20</f>
        <v>4697827.16</v>
      </c>
      <c r="W20" s="80">
        <v>45657</v>
      </c>
    </row>
    <row r="21" spans="1:23" ht="15.75" x14ac:dyDescent="0.25">
      <c r="A21" s="69">
        <v>1103</v>
      </c>
      <c r="B21" s="67">
        <v>6</v>
      </c>
      <c r="C21" s="71">
        <v>2024</v>
      </c>
      <c r="D21" s="67" t="s">
        <v>119</v>
      </c>
      <c r="E21" s="10" t="s">
        <v>116</v>
      </c>
      <c r="F21" s="67">
        <v>1</v>
      </c>
      <c r="G21" s="97">
        <v>1967</v>
      </c>
      <c r="H21" s="10"/>
      <c r="I21" s="79" t="s">
        <v>62</v>
      </c>
      <c r="J21" s="79" t="s">
        <v>62</v>
      </c>
      <c r="K21" s="79" t="s">
        <v>62</v>
      </c>
      <c r="L21" s="134">
        <v>378.2</v>
      </c>
      <c r="M21" s="2">
        <v>232.5</v>
      </c>
      <c r="N21" s="2">
        <v>232.5</v>
      </c>
      <c r="O21" s="10">
        <v>16</v>
      </c>
      <c r="P21" s="10">
        <v>2</v>
      </c>
      <c r="Q21" s="65">
        <v>1</v>
      </c>
      <c r="R21" s="73">
        <f>'Таблица 2'!L13</f>
        <v>4819269.5772000002</v>
      </c>
      <c r="S21" s="73">
        <v>0</v>
      </c>
      <c r="T21" s="73">
        <v>0</v>
      </c>
      <c r="U21" s="73">
        <v>0</v>
      </c>
      <c r="V21" s="143">
        <f>R21</f>
        <v>4819269.5772000002</v>
      </c>
      <c r="W21" s="80">
        <v>45657</v>
      </c>
    </row>
    <row r="22" spans="1:23" s="95" customFormat="1" ht="15.75" x14ac:dyDescent="0.25">
      <c r="A22" s="67"/>
      <c r="B22" s="139"/>
      <c r="C22" s="140"/>
      <c r="D22" s="101" t="s">
        <v>84</v>
      </c>
      <c r="E22" s="99"/>
      <c r="F22" s="67"/>
      <c r="G22" s="99"/>
      <c r="H22" s="100"/>
      <c r="I22" s="79" t="s">
        <v>62</v>
      </c>
      <c r="J22" s="79" t="s">
        <v>62</v>
      </c>
      <c r="K22" s="79" t="s">
        <v>62</v>
      </c>
      <c r="L22" s="137">
        <f>SUM(L20:L21)</f>
        <v>1431.4</v>
      </c>
      <c r="M22" s="118">
        <f>SUM(M20:M21)</f>
        <v>936.2</v>
      </c>
      <c r="N22" s="118">
        <f>SUM(N20:N21)</f>
        <v>936.2</v>
      </c>
      <c r="O22" s="118">
        <f>SUM(O20:O21)</f>
        <v>50</v>
      </c>
      <c r="P22" s="93"/>
      <c r="Q22" s="94"/>
      <c r="R22" s="89">
        <f>SUM(R20:R21)</f>
        <v>9517096.7371999994</v>
      </c>
      <c r="S22" s="88">
        <f>SUM(S20:S20)</f>
        <v>0</v>
      </c>
      <c r="T22" s="141">
        <f>SUM(T20:T20)</f>
        <v>0</v>
      </c>
      <c r="U22" s="141">
        <f>SUM(U20:U20)</f>
        <v>0</v>
      </c>
      <c r="V22" s="92">
        <f>SUM(V20:V21)</f>
        <v>9517096.7371999994</v>
      </c>
      <c r="W22" s="144"/>
    </row>
    <row r="23" spans="1:23" s="57" customFormat="1" x14ac:dyDescent="0.25">
      <c r="A23" s="67">
        <v>1000</v>
      </c>
      <c r="B23" s="67">
        <v>7</v>
      </c>
      <c r="C23" s="71">
        <v>2025</v>
      </c>
      <c r="D23" s="67" t="s">
        <v>119</v>
      </c>
      <c r="E23" s="10" t="s">
        <v>107</v>
      </c>
      <c r="F23" s="67">
        <v>1</v>
      </c>
      <c r="G23" s="10">
        <v>1988</v>
      </c>
      <c r="H23" s="10"/>
      <c r="I23" s="63" t="s">
        <v>62</v>
      </c>
      <c r="J23" s="63" t="s">
        <v>62</v>
      </c>
      <c r="K23" s="63" t="s">
        <v>62</v>
      </c>
      <c r="L23" s="134">
        <v>4081.5</v>
      </c>
      <c r="M23" s="2">
        <v>2830.7</v>
      </c>
      <c r="N23" s="2">
        <v>2830.7</v>
      </c>
      <c r="O23" s="10">
        <v>102</v>
      </c>
      <c r="P23" s="10">
        <v>5</v>
      </c>
      <c r="Q23" s="72">
        <v>6</v>
      </c>
      <c r="R23" s="73">
        <f>'Таблица 2'!L15</f>
        <v>1284461.57</v>
      </c>
      <c r="S23" s="54">
        <v>0</v>
      </c>
      <c r="T23" s="73">
        <v>0</v>
      </c>
      <c r="U23" s="73">
        <v>0</v>
      </c>
      <c r="V23" s="73">
        <f t="shared" ref="V23:V61" si="2">R23</f>
        <v>1284461.57</v>
      </c>
      <c r="W23" s="80">
        <f t="shared" ref="W23:W41" si="3">DATE(C23,12,31)</f>
        <v>46022</v>
      </c>
    </row>
    <row r="24" spans="1:23" x14ac:dyDescent="0.25">
      <c r="A24" s="67">
        <v>923</v>
      </c>
      <c r="B24" s="67">
        <v>8</v>
      </c>
      <c r="C24" s="71">
        <v>2025</v>
      </c>
      <c r="D24" s="67" t="s">
        <v>119</v>
      </c>
      <c r="E24" s="10" t="s">
        <v>6</v>
      </c>
      <c r="F24" s="67">
        <v>1</v>
      </c>
      <c r="G24" s="10">
        <v>1964</v>
      </c>
      <c r="H24" s="10"/>
      <c r="I24" s="63" t="s">
        <v>62</v>
      </c>
      <c r="J24" s="63" t="s">
        <v>62</v>
      </c>
      <c r="K24" s="63" t="s">
        <v>62</v>
      </c>
      <c r="L24" s="134">
        <v>1072.3</v>
      </c>
      <c r="M24" s="2">
        <v>635.70000000000005</v>
      </c>
      <c r="N24" s="2">
        <v>635.70000000000005</v>
      </c>
      <c r="O24" s="10">
        <v>32</v>
      </c>
      <c r="P24" s="10">
        <v>2</v>
      </c>
      <c r="Q24" s="71">
        <v>2</v>
      </c>
      <c r="R24" s="73">
        <f>'Таблица 2'!L16</f>
        <v>440386.82400000002</v>
      </c>
      <c r="S24" s="54">
        <v>0</v>
      </c>
      <c r="T24" s="73">
        <v>0</v>
      </c>
      <c r="U24" s="73">
        <v>0</v>
      </c>
      <c r="V24" s="73">
        <f t="shared" si="2"/>
        <v>440386.82400000002</v>
      </c>
      <c r="W24" s="80">
        <f t="shared" si="3"/>
        <v>46022</v>
      </c>
    </row>
    <row r="25" spans="1:23" s="69" customFormat="1" ht="15.75" x14ac:dyDescent="0.25">
      <c r="A25" s="67">
        <v>924</v>
      </c>
      <c r="B25" s="67">
        <v>9</v>
      </c>
      <c r="C25" s="71">
        <v>2025</v>
      </c>
      <c r="D25" s="67" t="s">
        <v>119</v>
      </c>
      <c r="E25" s="67" t="s">
        <v>69</v>
      </c>
      <c r="F25" s="67">
        <v>1</v>
      </c>
      <c r="G25" s="67">
        <v>1968</v>
      </c>
      <c r="H25" s="67"/>
      <c r="I25" s="79" t="s">
        <v>62</v>
      </c>
      <c r="J25" s="79" t="s">
        <v>62</v>
      </c>
      <c r="K25" s="79" t="s">
        <v>62</v>
      </c>
      <c r="L25" s="131">
        <v>635.70000000000005</v>
      </c>
      <c r="M25" s="68">
        <v>586.9</v>
      </c>
      <c r="N25" s="68">
        <v>586.9</v>
      </c>
      <c r="O25" s="67">
        <v>35</v>
      </c>
      <c r="P25" s="67">
        <v>2</v>
      </c>
      <c r="Q25" s="81">
        <v>2</v>
      </c>
      <c r="R25" s="73">
        <f>'Таблица 2'!L17+'Таблица 2'!L18+'Таблица 2'!L19+'Таблица 2'!L20+'Таблица 2'!L21</f>
        <v>7963976.3251999998</v>
      </c>
      <c r="S25" s="54">
        <v>0</v>
      </c>
      <c r="T25" s="73">
        <v>0</v>
      </c>
      <c r="U25" s="73">
        <v>0</v>
      </c>
      <c r="V25" s="73">
        <f t="shared" si="2"/>
        <v>7963976.3251999998</v>
      </c>
      <c r="W25" s="80">
        <f t="shared" si="3"/>
        <v>46022</v>
      </c>
    </row>
    <row r="26" spans="1:23" s="126" customFormat="1" ht="15.75" x14ac:dyDescent="0.25">
      <c r="A26" s="67">
        <v>977</v>
      </c>
      <c r="B26" s="67">
        <v>10</v>
      </c>
      <c r="C26" s="71">
        <v>2025</v>
      </c>
      <c r="D26" s="67" t="s">
        <v>119</v>
      </c>
      <c r="E26" s="67" t="s">
        <v>91</v>
      </c>
      <c r="F26" s="67">
        <v>1</v>
      </c>
      <c r="G26" s="10">
        <v>1968</v>
      </c>
      <c r="H26" s="10"/>
      <c r="I26" s="79" t="s">
        <v>62</v>
      </c>
      <c r="J26" s="79" t="s">
        <v>62</v>
      </c>
      <c r="K26" s="79" t="s">
        <v>62</v>
      </c>
      <c r="L26" s="134">
        <v>670.4</v>
      </c>
      <c r="M26" s="2">
        <v>621.6</v>
      </c>
      <c r="N26" s="2">
        <v>621.6</v>
      </c>
      <c r="O26" s="10">
        <v>34</v>
      </c>
      <c r="P26" s="10">
        <v>2</v>
      </c>
      <c r="Q26" s="65">
        <v>2</v>
      </c>
      <c r="R26" s="73">
        <f>'Таблица 2'!L22+'Таблица 2'!L23+'Таблица 2'!L24+'Таблица 2'!L25+'Таблица 2'!L26+'Таблица 2'!L27</f>
        <v>11767018.272</v>
      </c>
      <c r="S26" s="54">
        <v>0</v>
      </c>
      <c r="T26" s="73">
        <v>0</v>
      </c>
      <c r="U26" s="73">
        <v>0</v>
      </c>
      <c r="V26" s="73">
        <f t="shared" ref="V26:V31" si="4">R26</f>
        <v>11767018.272</v>
      </c>
      <c r="W26" s="80">
        <f t="shared" ref="W26:W31" si="5">DATE(C26,12,31)</f>
        <v>46022</v>
      </c>
    </row>
    <row r="27" spans="1:23" s="126" customFormat="1" ht="15.75" x14ac:dyDescent="0.25">
      <c r="A27" s="67">
        <v>989</v>
      </c>
      <c r="B27" s="67">
        <v>11</v>
      </c>
      <c r="C27" s="71">
        <v>2025</v>
      </c>
      <c r="D27" s="67" t="s">
        <v>119</v>
      </c>
      <c r="E27" s="67" t="s">
        <v>94</v>
      </c>
      <c r="F27" s="67">
        <v>1</v>
      </c>
      <c r="G27" s="10">
        <v>1967</v>
      </c>
      <c r="H27" s="10"/>
      <c r="I27" s="79" t="s">
        <v>62</v>
      </c>
      <c r="J27" s="79" t="s">
        <v>62</v>
      </c>
      <c r="K27" s="79" t="s">
        <v>62</v>
      </c>
      <c r="L27" s="134">
        <v>1016.3</v>
      </c>
      <c r="M27" s="2">
        <v>632</v>
      </c>
      <c r="N27" s="2">
        <v>632</v>
      </c>
      <c r="O27" s="10">
        <v>33</v>
      </c>
      <c r="P27" s="10">
        <v>2</v>
      </c>
      <c r="Q27" s="65">
        <v>2</v>
      </c>
      <c r="R27" s="73">
        <f>'Таблица 2'!L28+'Таблица 2'!L29+'Таблица 2'!L30+'Таблица 2'!L31</f>
        <v>8687677.0384</v>
      </c>
      <c r="S27" s="54">
        <v>0</v>
      </c>
      <c r="T27" s="73">
        <v>0</v>
      </c>
      <c r="U27" s="73">
        <v>0</v>
      </c>
      <c r="V27" s="73">
        <f>R27</f>
        <v>8687677.0384</v>
      </c>
      <c r="W27" s="80">
        <f t="shared" si="5"/>
        <v>46022</v>
      </c>
    </row>
    <row r="28" spans="1:23" s="126" customFormat="1" ht="15.75" x14ac:dyDescent="0.25">
      <c r="A28" s="67">
        <v>993</v>
      </c>
      <c r="B28" s="67">
        <v>12</v>
      </c>
      <c r="C28" s="71">
        <v>2025</v>
      </c>
      <c r="D28" s="67" t="s">
        <v>119</v>
      </c>
      <c r="E28" s="67" t="s">
        <v>95</v>
      </c>
      <c r="F28" s="67">
        <v>1</v>
      </c>
      <c r="G28" s="10">
        <v>1967</v>
      </c>
      <c r="H28" s="10"/>
      <c r="I28" s="79" t="s">
        <v>62</v>
      </c>
      <c r="J28" s="79" t="s">
        <v>62</v>
      </c>
      <c r="K28" s="79" t="s">
        <v>62</v>
      </c>
      <c r="L28" s="134">
        <v>669.8</v>
      </c>
      <c r="M28" s="2">
        <v>622.29999999999995</v>
      </c>
      <c r="N28" s="2">
        <v>622.29999999999995</v>
      </c>
      <c r="O28" s="10">
        <v>32</v>
      </c>
      <c r="P28" s="10">
        <v>2</v>
      </c>
      <c r="Q28" s="65">
        <v>2</v>
      </c>
      <c r="R28" s="73">
        <f>'Таблица 2'!L32+'Таблица 2'!L33+'Таблица 2'!L34</f>
        <v>6257770.5240000002</v>
      </c>
      <c r="S28" s="54">
        <v>0</v>
      </c>
      <c r="T28" s="73">
        <v>0</v>
      </c>
      <c r="U28" s="73">
        <v>0</v>
      </c>
      <c r="V28" s="73">
        <f>R28</f>
        <v>6257770.5240000002</v>
      </c>
      <c r="W28" s="80">
        <f t="shared" si="5"/>
        <v>46022</v>
      </c>
    </row>
    <row r="29" spans="1:23" s="126" customFormat="1" ht="15.75" x14ac:dyDescent="0.25">
      <c r="A29" s="67">
        <v>995</v>
      </c>
      <c r="B29" s="67">
        <v>13</v>
      </c>
      <c r="C29" s="71">
        <v>2025</v>
      </c>
      <c r="D29" s="67" t="s">
        <v>119</v>
      </c>
      <c r="E29" s="67" t="s">
        <v>96</v>
      </c>
      <c r="F29" s="67">
        <v>1</v>
      </c>
      <c r="G29" s="10">
        <v>1968</v>
      </c>
      <c r="H29" s="10"/>
      <c r="I29" s="79" t="s">
        <v>62</v>
      </c>
      <c r="J29" s="79" t="s">
        <v>62</v>
      </c>
      <c r="K29" s="79" t="s">
        <v>62</v>
      </c>
      <c r="L29" s="134">
        <v>452.5</v>
      </c>
      <c r="M29" s="2">
        <v>359.8</v>
      </c>
      <c r="N29" s="2">
        <v>359.8</v>
      </c>
      <c r="O29" s="10">
        <v>16</v>
      </c>
      <c r="P29" s="10">
        <v>2</v>
      </c>
      <c r="Q29" s="65">
        <v>1</v>
      </c>
      <c r="R29" s="73">
        <f>'Таблица 2'!L35+'Таблица 2'!L36+'Таблица 2'!L37</f>
        <v>3411618.9960000003</v>
      </c>
      <c r="S29" s="54">
        <v>0</v>
      </c>
      <c r="T29" s="73">
        <v>0</v>
      </c>
      <c r="U29" s="73">
        <v>0</v>
      </c>
      <c r="V29" s="73">
        <f t="shared" si="4"/>
        <v>3411618.9960000003</v>
      </c>
      <c r="W29" s="80">
        <f t="shared" si="5"/>
        <v>46022</v>
      </c>
    </row>
    <row r="30" spans="1:23" s="126" customFormat="1" ht="15.75" x14ac:dyDescent="0.25">
      <c r="A30" s="67">
        <v>724</v>
      </c>
      <c r="B30" s="67">
        <v>14</v>
      </c>
      <c r="C30" s="71">
        <v>2025</v>
      </c>
      <c r="D30" s="67" t="s">
        <v>119</v>
      </c>
      <c r="E30" s="67" t="s">
        <v>99</v>
      </c>
      <c r="F30" s="67">
        <v>1</v>
      </c>
      <c r="G30" s="10">
        <v>1965</v>
      </c>
      <c r="H30" s="10"/>
      <c r="I30" s="79" t="s">
        <v>62</v>
      </c>
      <c r="J30" s="79" t="s">
        <v>62</v>
      </c>
      <c r="K30" s="79" t="s">
        <v>62</v>
      </c>
      <c r="L30" s="134">
        <v>389.8</v>
      </c>
      <c r="M30" s="2">
        <v>341</v>
      </c>
      <c r="N30" s="2">
        <v>341</v>
      </c>
      <c r="O30" s="10">
        <v>20</v>
      </c>
      <c r="P30" s="10">
        <v>2</v>
      </c>
      <c r="Q30" s="65">
        <v>2</v>
      </c>
      <c r="R30" s="73">
        <f>'Таблица 2'!L38</f>
        <v>440386.82400000002</v>
      </c>
      <c r="S30" s="54">
        <v>0</v>
      </c>
      <c r="T30" s="73">
        <v>0</v>
      </c>
      <c r="U30" s="73">
        <v>0</v>
      </c>
      <c r="V30" s="73">
        <f t="shared" si="4"/>
        <v>440386.82400000002</v>
      </c>
      <c r="W30" s="80">
        <f t="shared" si="5"/>
        <v>46022</v>
      </c>
    </row>
    <row r="31" spans="1:23" s="126" customFormat="1" ht="15.75" x14ac:dyDescent="0.25">
      <c r="A31" s="67">
        <v>999</v>
      </c>
      <c r="B31" s="67">
        <v>15</v>
      </c>
      <c r="C31" s="71">
        <v>2025</v>
      </c>
      <c r="D31" s="67" t="s">
        <v>119</v>
      </c>
      <c r="E31" s="67" t="s">
        <v>100</v>
      </c>
      <c r="F31" s="67">
        <v>1</v>
      </c>
      <c r="G31" s="10">
        <v>1970</v>
      </c>
      <c r="H31" s="10"/>
      <c r="I31" s="79" t="s">
        <v>62</v>
      </c>
      <c r="J31" s="79" t="s">
        <v>62</v>
      </c>
      <c r="K31" s="79" t="s">
        <v>62</v>
      </c>
      <c r="L31" s="134">
        <v>672.9</v>
      </c>
      <c r="M31" s="2">
        <v>624.1</v>
      </c>
      <c r="N31" s="2">
        <v>624.1</v>
      </c>
      <c r="O31" s="10">
        <v>35</v>
      </c>
      <c r="P31" s="10">
        <v>2</v>
      </c>
      <c r="Q31" s="65">
        <v>2</v>
      </c>
      <c r="R31" s="73">
        <f>'Таблица 2'!L39+'Таблица 2'!L40+'Таблица 2'!L41</f>
        <v>6596313.5539999995</v>
      </c>
      <c r="S31" s="54">
        <v>0</v>
      </c>
      <c r="T31" s="73">
        <v>0</v>
      </c>
      <c r="U31" s="73">
        <v>0</v>
      </c>
      <c r="V31" s="73">
        <f t="shared" si="4"/>
        <v>6596313.5539999995</v>
      </c>
      <c r="W31" s="80">
        <f t="shared" si="5"/>
        <v>46022</v>
      </c>
    </row>
    <row r="32" spans="1:23" x14ac:dyDescent="0.25">
      <c r="A32" s="67">
        <v>949</v>
      </c>
      <c r="B32" s="67">
        <v>16</v>
      </c>
      <c r="C32" s="71">
        <v>2025</v>
      </c>
      <c r="D32" s="67" t="s">
        <v>119</v>
      </c>
      <c r="E32" s="10" t="s">
        <v>66</v>
      </c>
      <c r="F32" s="67">
        <v>1</v>
      </c>
      <c r="G32" s="10">
        <v>1968</v>
      </c>
      <c r="H32" s="10"/>
      <c r="I32" s="63" t="s">
        <v>62</v>
      </c>
      <c r="J32" s="63" t="s">
        <v>62</v>
      </c>
      <c r="K32" s="63" t="s">
        <v>62</v>
      </c>
      <c r="L32" s="134">
        <v>1053.2</v>
      </c>
      <c r="M32" s="2">
        <v>703.7</v>
      </c>
      <c r="N32" s="2">
        <v>703.7</v>
      </c>
      <c r="O32" s="10">
        <v>34</v>
      </c>
      <c r="P32" s="10">
        <v>2</v>
      </c>
      <c r="Q32" s="71">
        <v>2</v>
      </c>
      <c r="R32" s="73">
        <f>'Таблица 2'!L42+'Таблица 2'!L43+'Таблица 2'!L44</f>
        <v>3711481.608</v>
      </c>
      <c r="S32" s="54">
        <v>0</v>
      </c>
      <c r="T32" s="73">
        <v>0</v>
      </c>
      <c r="U32" s="73">
        <v>0</v>
      </c>
      <c r="V32" s="73">
        <f>R32</f>
        <v>3711481.608</v>
      </c>
      <c r="W32" s="80">
        <f>DATE(C32,12,31)</f>
        <v>46022</v>
      </c>
    </row>
    <row r="33" spans="1:23" x14ac:dyDescent="0.25">
      <c r="A33" s="67">
        <v>955</v>
      </c>
      <c r="B33" s="67">
        <v>17</v>
      </c>
      <c r="C33" s="71">
        <v>2025</v>
      </c>
      <c r="D33" s="67" t="s">
        <v>119</v>
      </c>
      <c r="E33" s="10" t="s">
        <v>67</v>
      </c>
      <c r="F33" s="67">
        <v>1</v>
      </c>
      <c r="G33" s="10">
        <v>1970</v>
      </c>
      <c r="H33" s="10"/>
      <c r="I33" s="63" t="s">
        <v>62</v>
      </c>
      <c r="J33" s="63" t="s">
        <v>62</v>
      </c>
      <c r="K33" s="63" t="s">
        <v>62</v>
      </c>
      <c r="L33" s="134">
        <v>750.4</v>
      </c>
      <c r="M33" s="2">
        <v>701.6</v>
      </c>
      <c r="N33" s="2">
        <v>701.6</v>
      </c>
      <c r="O33" s="10">
        <v>34</v>
      </c>
      <c r="P33" s="10">
        <v>2</v>
      </c>
      <c r="Q33" s="71">
        <v>2</v>
      </c>
      <c r="R33" s="73">
        <f>'Таблица 2'!L45+'Таблица 2'!L46+'Таблица 2'!L47+'Таблица 2'!L48</f>
        <v>10678471.436000001</v>
      </c>
      <c r="S33" s="54">
        <v>0</v>
      </c>
      <c r="T33" s="73">
        <v>0</v>
      </c>
      <c r="U33" s="73">
        <v>0</v>
      </c>
      <c r="V33" s="73">
        <f t="shared" si="2"/>
        <v>10678471.436000001</v>
      </c>
      <c r="W33" s="80">
        <f t="shared" si="3"/>
        <v>46022</v>
      </c>
    </row>
    <row r="34" spans="1:23" x14ac:dyDescent="0.25">
      <c r="A34" s="67">
        <v>957</v>
      </c>
      <c r="B34" s="67">
        <v>18</v>
      </c>
      <c r="C34" s="71">
        <v>2025</v>
      </c>
      <c r="D34" s="67" t="s">
        <v>119</v>
      </c>
      <c r="E34" s="10" t="s">
        <v>108</v>
      </c>
      <c r="F34" s="67">
        <v>1</v>
      </c>
      <c r="G34" s="10">
        <v>1970</v>
      </c>
      <c r="H34" s="10"/>
      <c r="I34" s="63" t="s">
        <v>62</v>
      </c>
      <c r="J34" s="63" t="s">
        <v>62</v>
      </c>
      <c r="K34" s="63" t="s">
        <v>62</v>
      </c>
      <c r="L34" s="134">
        <v>1074.3</v>
      </c>
      <c r="M34" s="2">
        <v>687.7</v>
      </c>
      <c r="N34" s="2">
        <v>687.7</v>
      </c>
      <c r="O34" s="10">
        <v>35</v>
      </c>
      <c r="P34" s="10">
        <v>2</v>
      </c>
      <c r="Q34" s="71">
        <v>2</v>
      </c>
      <c r="R34" s="73">
        <f>'Таблица 2'!L49+'Таблица 2'!L50+'Таблица 2'!L51</f>
        <v>5909309.7000000002</v>
      </c>
      <c r="S34" s="90">
        <v>0</v>
      </c>
      <c r="T34" s="91">
        <v>0</v>
      </c>
      <c r="U34" s="91">
        <v>0</v>
      </c>
      <c r="V34" s="91">
        <f>R34</f>
        <v>5909309.7000000002</v>
      </c>
      <c r="W34" s="80">
        <f>DATE(C34,12,31)</f>
        <v>46022</v>
      </c>
    </row>
    <row r="35" spans="1:23" s="69" customFormat="1" x14ac:dyDescent="0.25">
      <c r="A35" s="67">
        <v>1122</v>
      </c>
      <c r="B35" s="67">
        <v>19</v>
      </c>
      <c r="C35" s="71">
        <v>2025</v>
      </c>
      <c r="D35" s="67" t="s">
        <v>119</v>
      </c>
      <c r="E35" s="67" t="s">
        <v>106</v>
      </c>
      <c r="F35" s="67">
        <v>1</v>
      </c>
      <c r="G35" s="67">
        <v>1970</v>
      </c>
      <c r="H35" s="67"/>
      <c r="I35" s="79" t="s">
        <v>62</v>
      </c>
      <c r="J35" s="79" t="s">
        <v>62</v>
      </c>
      <c r="K35" s="79" t="s">
        <v>62</v>
      </c>
      <c r="L35" s="131">
        <v>862.9</v>
      </c>
      <c r="M35" s="68">
        <v>837.2</v>
      </c>
      <c r="N35" s="68">
        <v>837.2</v>
      </c>
      <c r="O35" s="67">
        <v>42</v>
      </c>
      <c r="P35" s="67">
        <v>2</v>
      </c>
      <c r="Q35" s="71">
        <v>1</v>
      </c>
      <c r="R35" s="73">
        <f>'Таблица 2'!L52+'Таблица 2'!L53+'Таблица 2'!L54</f>
        <v>5605402.3439999996</v>
      </c>
      <c r="S35" s="73">
        <v>0</v>
      </c>
      <c r="T35" s="73">
        <v>0</v>
      </c>
      <c r="U35" s="73">
        <v>0</v>
      </c>
      <c r="V35" s="73">
        <f t="shared" si="2"/>
        <v>5605402.3439999996</v>
      </c>
      <c r="W35" s="80">
        <f t="shared" si="3"/>
        <v>46022</v>
      </c>
    </row>
    <row r="36" spans="1:23" s="69" customFormat="1" x14ac:dyDescent="0.25">
      <c r="A36" s="67">
        <v>958</v>
      </c>
      <c r="B36" s="67">
        <v>20</v>
      </c>
      <c r="C36" s="71">
        <v>2025</v>
      </c>
      <c r="D36" s="67" t="s">
        <v>119</v>
      </c>
      <c r="E36" s="67" t="s">
        <v>88</v>
      </c>
      <c r="F36" s="67">
        <v>1</v>
      </c>
      <c r="G36" s="67">
        <v>1971</v>
      </c>
      <c r="H36" s="67"/>
      <c r="I36" s="79" t="s">
        <v>62</v>
      </c>
      <c r="J36" s="79" t="s">
        <v>62</v>
      </c>
      <c r="K36" s="79" t="s">
        <v>62</v>
      </c>
      <c r="L36" s="131">
        <v>1127.7</v>
      </c>
      <c r="M36" s="68">
        <v>735.3</v>
      </c>
      <c r="N36" s="68">
        <v>204.1</v>
      </c>
      <c r="O36" s="67">
        <v>36</v>
      </c>
      <c r="P36" s="67">
        <v>2</v>
      </c>
      <c r="Q36" s="71">
        <v>2</v>
      </c>
      <c r="R36" s="73">
        <f>'Таблица 2'!L55+'Таблица 2'!L56+'Таблица 2'!L57+'Таблица 2'!L58+'Таблица 2'!L59+'Таблица 2'!L60</f>
        <v>8192541.1316</v>
      </c>
      <c r="S36" s="54">
        <v>0</v>
      </c>
      <c r="T36" s="73">
        <v>0</v>
      </c>
      <c r="U36" s="73">
        <v>0</v>
      </c>
      <c r="V36" s="73">
        <f t="shared" si="2"/>
        <v>8192541.1316</v>
      </c>
      <c r="W36" s="80">
        <f t="shared" si="3"/>
        <v>46022</v>
      </c>
    </row>
    <row r="37" spans="1:23" s="69" customFormat="1" x14ac:dyDescent="0.25">
      <c r="A37" s="67">
        <v>925</v>
      </c>
      <c r="B37" s="67">
        <v>21</v>
      </c>
      <c r="C37" s="71">
        <v>2025</v>
      </c>
      <c r="D37" s="67" t="s">
        <v>119</v>
      </c>
      <c r="E37" s="67" t="s">
        <v>97</v>
      </c>
      <c r="F37" s="67">
        <v>1</v>
      </c>
      <c r="G37" s="67">
        <v>1973</v>
      </c>
      <c r="H37" s="67"/>
      <c r="I37" s="79" t="s">
        <v>62</v>
      </c>
      <c r="J37" s="79" t="s">
        <v>62</v>
      </c>
      <c r="K37" s="79" t="s">
        <v>62</v>
      </c>
      <c r="L37" s="131">
        <v>1102</v>
      </c>
      <c r="M37" s="68">
        <v>718.7</v>
      </c>
      <c r="N37" s="68">
        <v>718.7</v>
      </c>
      <c r="O37" s="67">
        <v>32</v>
      </c>
      <c r="P37" s="67">
        <v>2</v>
      </c>
      <c r="Q37" s="71">
        <v>2</v>
      </c>
      <c r="R37" s="73">
        <f>'Таблица 2'!L61+'Таблица 2'!L62</f>
        <v>1040030.3359999999</v>
      </c>
      <c r="S37" s="54">
        <v>0</v>
      </c>
      <c r="T37" s="73">
        <v>0</v>
      </c>
      <c r="U37" s="73">
        <v>0</v>
      </c>
      <c r="V37" s="73">
        <f t="shared" si="2"/>
        <v>1040030.3359999999</v>
      </c>
      <c r="W37" s="80">
        <f t="shared" si="3"/>
        <v>46022</v>
      </c>
    </row>
    <row r="38" spans="1:23" s="69" customFormat="1" ht="15.75" x14ac:dyDescent="0.25">
      <c r="A38" s="67">
        <v>959</v>
      </c>
      <c r="B38" s="67">
        <v>22</v>
      </c>
      <c r="C38" s="71">
        <v>2025</v>
      </c>
      <c r="D38" s="67" t="s">
        <v>119</v>
      </c>
      <c r="E38" s="67" t="s">
        <v>68</v>
      </c>
      <c r="F38" s="67">
        <v>1</v>
      </c>
      <c r="G38" s="67">
        <v>1974</v>
      </c>
      <c r="H38" s="67"/>
      <c r="I38" s="79" t="s">
        <v>62</v>
      </c>
      <c r="J38" s="79" t="s">
        <v>62</v>
      </c>
      <c r="K38" s="79" t="s">
        <v>62</v>
      </c>
      <c r="L38" s="131">
        <v>1111</v>
      </c>
      <c r="M38" s="68">
        <v>708.8</v>
      </c>
      <c r="N38" s="68">
        <v>263.2</v>
      </c>
      <c r="O38" s="67">
        <v>33</v>
      </c>
      <c r="P38" s="67">
        <v>2</v>
      </c>
      <c r="Q38" s="81">
        <v>2</v>
      </c>
      <c r="R38" s="73">
        <f>'Таблица 2'!L63+'Таблица 2'!L64</f>
        <v>1432452.216</v>
      </c>
      <c r="S38" s="54">
        <v>0</v>
      </c>
      <c r="T38" s="73">
        <v>0</v>
      </c>
      <c r="U38" s="73">
        <v>0</v>
      </c>
      <c r="V38" s="73">
        <f t="shared" si="2"/>
        <v>1432452.216</v>
      </c>
      <c r="W38" s="80">
        <f t="shared" si="3"/>
        <v>46022</v>
      </c>
    </row>
    <row r="39" spans="1:23" s="86" customFormat="1" ht="15.75" x14ac:dyDescent="0.25">
      <c r="A39" s="67">
        <v>966</v>
      </c>
      <c r="B39" s="67">
        <v>23</v>
      </c>
      <c r="C39" s="71">
        <v>2025</v>
      </c>
      <c r="D39" s="67" t="s">
        <v>119</v>
      </c>
      <c r="E39" s="82" t="s">
        <v>89</v>
      </c>
      <c r="F39" s="67">
        <v>1</v>
      </c>
      <c r="G39" s="82">
        <v>1974</v>
      </c>
      <c r="H39" s="82"/>
      <c r="I39" s="79" t="s">
        <v>62</v>
      </c>
      <c r="J39" s="79" t="s">
        <v>62</v>
      </c>
      <c r="K39" s="79" t="s">
        <v>62</v>
      </c>
      <c r="L39" s="132">
        <v>1108.5999999999999</v>
      </c>
      <c r="M39" s="83">
        <v>702.6</v>
      </c>
      <c r="N39" s="83">
        <v>702.6</v>
      </c>
      <c r="O39" s="82">
        <v>28</v>
      </c>
      <c r="P39" s="82">
        <v>2</v>
      </c>
      <c r="Q39" s="84">
        <v>2</v>
      </c>
      <c r="R39" s="73">
        <f>'Таблица 2'!L65+'Таблица 2'!L66+'Таблица 2'!L67+'Таблица 2'!L68</f>
        <v>11846135.916000001</v>
      </c>
      <c r="S39" s="54">
        <v>0</v>
      </c>
      <c r="T39" s="73">
        <v>0</v>
      </c>
      <c r="U39" s="73">
        <v>0</v>
      </c>
      <c r="V39" s="73">
        <f t="shared" si="2"/>
        <v>11846135.916000001</v>
      </c>
      <c r="W39" s="80">
        <f t="shared" si="3"/>
        <v>46022</v>
      </c>
    </row>
    <row r="40" spans="1:23" s="69" customFormat="1" ht="15.75" x14ac:dyDescent="0.25">
      <c r="A40" s="67">
        <v>970</v>
      </c>
      <c r="B40" s="67">
        <v>24</v>
      </c>
      <c r="C40" s="71">
        <v>2025</v>
      </c>
      <c r="D40" s="67" t="s">
        <v>119</v>
      </c>
      <c r="E40" s="67" t="s">
        <v>92</v>
      </c>
      <c r="F40" s="67">
        <v>1</v>
      </c>
      <c r="G40" s="67">
        <v>1973</v>
      </c>
      <c r="H40" s="67"/>
      <c r="I40" s="79" t="s">
        <v>62</v>
      </c>
      <c r="J40" s="79" t="s">
        <v>62</v>
      </c>
      <c r="K40" s="79" t="s">
        <v>62</v>
      </c>
      <c r="L40" s="131">
        <v>729.8</v>
      </c>
      <c r="M40" s="68">
        <v>656.6</v>
      </c>
      <c r="N40" s="68">
        <v>656.6</v>
      </c>
      <c r="O40" s="67">
        <v>38</v>
      </c>
      <c r="P40" s="67">
        <v>2</v>
      </c>
      <c r="Q40" s="81">
        <v>3</v>
      </c>
      <c r="R40" s="73">
        <f>'Таблица 2'!L69+'Таблица 2'!L70+'Таблица 2'!L71+'Таблица 2'!L72+'Таблица 2'!L73+'Таблица 2'!L74</f>
        <v>7971101.6116000004</v>
      </c>
      <c r="S40" s="54">
        <v>0</v>
      </c>
      <c r="T40" s="73">
        <v>0</v>
      </c>
      <c r="U40" s="73">
        <v>0</v>
      </c>
      <c r="V40" s="73">
        <f t="shared" si="2"/>
        <v>7971101.6116000004</v>
      </c>
      <c r="W40" s="80">
        <f t="shared" si="3"/>
        <v>46022</v>
      </c>
    </row>
    <row r="41" spans="1:23" ht="15.75" x14ac:dyDescent="0.25">
      <c r="A41" s="67">
        <v>971</v>
      </c>
      <c r="B41" s="67">
        <v>25</v>
      </c>
      <c r="C41" s="71">
        <v>2025</v>
      </c>
      <c r="D41" s="67" t="s">
        <v>119</v>
      </c>
      <c r="E41" s="10" t="s">
        <v>90</v>
      </c>
      <c r="F41" s="67">
        <v>1</v>
      </c>
      <c r="G41" s="10">
        <v>1972</v>
      </c>
      <c r="H41" s="10"/>
      <c r="I41" s="79" t="s">
        <v>62</v>
      </c>
      <c r="J41" s="79" t="s">
        <v>62</v>
      </c>
      <c r="K41" s="79" t="s">
        <v>62</v>
      </c>
      <c r="L41" s="134">
        <v>1153.5999999999999</v>
      </c>
      <c r="M41" s="2">
        <v>692.2</v>
      </c>
      <c r="N41" s="2">
        <v>692.2</v>
      </c>
      <c r="O41" s="10">
        <v>36</v>
      </c>
      <c r="P41" s="10">
        <v>2</v>
      </c>
      <c r="Q41" s="65">
        <v>3</v>
      </c>
      <c r="R41" s="73">
        <f>'Таблица 2'!L75</f>
        <v>516011.28</v>
      </c>
      <c r="S41" s="54">
        <v>0</v>
      </c>
      <c r="T41" s="73">
        <v>0</v>
      </c>
      <c r="U41" s="73">
        <v>0</v>
      </c>
      <c r="V41" s="73">
        <f t="shared" si="2"/>
        <v>516011.28</v>
      </c>
      <c r="W41" s="80">
        <f t="shared" si="3"/>
        <v>46022</v>
      </c>
    </row>
    <row r="42" spans="1:23" s="69" customFormat="1" ht="15.75" x14ac:dyDescent="0.25">
      <c r="A42" s="67">
        <v>973</v>
      </c>
      <c r="B42" s="67">
        <v>26</v>
      </c>
      <c r="C42" s="71">
        <v>2025</v>
      </c>
      <c r="D42" s="67" t="s">
        <v>119</v>
      </c>
      <c r="E42" s="67" t="s">
        <v>93</v>
      </c>
      <c r="F42" s="67">
        <v>1</v>
      </c>
      <c r="G42" s="67">
        <v>1974</v>
      </c>
      <c r="H42" s="67"/>
      <c r="I42" s="79" t="s">
        <v>62</v>
      </c>
      <c r="J42" s="79" t="s">
        <v>62</v>
      </c>
      <c r="K42" s="79" t="s">
        <v>62</v>
      </c>
      <c r="L42" s="131">
        <v>896.4</v>
      </c>
      <c r="M42" s="68">
        <v>896.4</v>
      </c>
      <c r="N42" s="68">
        <v>896.4</v>
      </c>
      <c r="O42" s="67">
        <v>40</v>
      </c>
      <c r="P42" s="67">
        <v>2</v>
      </c>
      <c r="Q42" s="81">
        <v>2</v>
      </c>
      <c r="R42" s="73">
        <f>'Таблица 2'!L76+'Таблица 2'!L77</f>
        <v>4413612.3959999997</v>
      </c>
      <c r="S42" s="54">
        <v>0</v>
      </c>
      <c r="T42" s="73">
        <v>0</v>
      </c>
      <c r="U42" s="73">
        <v>0</v>
      </c>
      <c r="V42" s="73">
        <f>R42</f>
        <v>4413612.3959999997</v>
      </c>
      <c r="W42" s="80">
        <f>DATE(C42,12,31)</f>
        <v>46022</v>
      </c>
    </row>
    <row r="43" spans="1:23" s="69" customFormat="1" ht="15.75" x14ac:dyDescent="0.25">
      <c r="A43" s="67">
        <v>976</v>
      </c>
      <c r="B43" s="67">
        <v>27</v>
      </c>
      <c r="C43" s="71">
        <v>2025</v>
      </c>
      <c r="D43" s="67" t="s">
        <v>119</v>
      </c>
      <c r="E43" s="67" t="s">
        <v>124</v>
      </c>
      <c r="F43" s="67">
        <v>1</v>
      </c>
      <c r="G43" s="10">
        <v>1973</v>
      </c>
      <c r="H43" s="67"/>
      <c r="I43" s="79" t="s">
        <v>62</v>
      </c>
      <c r="J43" s="79" t="s">
        <v>62</v>
      </c>
      <c r="K43" s="79" t="s">
        <v>62</v>
      </c>
      <c r="L43" s="131">
        <v>772.1</v>
      </c>
      <c r="M43" s="68">
        <v>723.3</v>
      </c>
      <c r="N43" s="68">
        <v>723.3</v>
      </c>
      <c r="O43" s="67">
        <v>29</v>
      </c>
      <c r="P43" s="67">
        <v>2</v>
      </c>
      <c r="Q43" s="81">
        <v>2</v>
      </c>
      <c r="R43" s="73">
        <f>'Таблица 2'!L78</f>
        <v>1751304.6968</v>
      </c>
      <c r="S43" s="73">
        <v>0</v>
      </c>
      <c r="T43" s="73">
        <v>0</v>
      </c>
      <c r="U43" s="73">
        <v>0</v>
      </c>
      <c r="V43" s="73">
        <f>R43</f>
        <v>1751304.6968</v>
      </c>
      <c r="W43" s="80">
        <f t="shared" ref="W43:W62" si="6">DATE(C43,12,31)</f>
        <v>46022</v>
      </c>
    </row>
    <row r="44" spans="1:23" s="69" customFormat="1" ht="15.75" x14ac:dyDescent="0.25">
      <c r="A44" s="67">
        <v>1121</v>
      </c>
      <c r="B44" s="67">
        <v>28</v>
      </c>
      <c r="C44" s="71">
        <v>2025</v>
      </c>
      <c r="D44" s="67" t="s">
        <v>119</v>
      </c>
      <c r="E44" s="67" t="s">
        <v>125</v>
      </c>
      <c r="F44" s="67">
        <v>1</v>
      </c>
      <c r="G44" s="67">
        <v>1985</v>
      </c>
      <c r="H44" s="67"/>
      <c r="I44" s="79" t="s">
        <v>62</v>
      </c>
      <c r="J44" s="79" t="s">
        <v>62</v>
      </c>
      <c r="K44" s="79" t="s">
        <v>62</v>
      </c>
      <c r="L44" s="131">
        <v>2305.5</v>
      </c>
      <c r="M44" s="68">
        <v>1755.4</v>
      </c>
      <c r="N44" s="68">
        <v>1755.4</v>
      </c>
      <c r="O44" s="67">
        <v>70</v>
      </c>
      <c r="P44" s="67">
        <v>3</v>
      </c>
      <c r="Q44" s="81">
        <v>1</v>
      </c>
      <c r="R44" s="73">
        <f>'Таблица 2'!L79</f>
        <v>5665807.9400000004</v>
      </c>
      <c r="S44" s="73">
        <v>0</v>
      </c>
      <c r="T44" s="73">
        <v>0</v>
      </c>
      <c r="U44" s="73">
        <v>0</v>
      </c>
      <c r="V44" s="73">
        <f>R44</f>
        <v>5665807.9400000004</v>
      </c>
      <c r="W44" s="80">
        <f t="shared" si="6"/>
        <v>46022</v>
      </c>
    </row>
    <row r="45" spans="1:23" ht="15.75" x14ac:dyDescent="0.25">
      <c r="A45" s="67">
        <v>986</v>
      </c>
      <c r="B45" s="67">
        <v>29</v>
      </c>
      <c r="C45" s="71">
        <v>2025</v>
      </c>
      <c r="D45" s="67" t="s">
        <v>119</v>
      </c>
      <c r="E45" s="67" t="s">
        <v>98</v>
      </c>
      <c r="F45" s="67">
        <v>1</v>
      </c>
      <c r="G45" s="10">
        <v>1973</v>
      </c>
      <c r="H45" s="10"/>
      <c r="I45" s="79" t="s">
        <v>62</v>
      </c>
      <c r="J45" s="79" t="s">
        <v>62</v>
      </c>
      <c r="K45" s="79" t="s">
        <v>62</v>
      </c>
      <c r="L45" s="134">
        <v>1873</v>
      </c>
      <c r="M45" s="2">
        <v>1731.7</v>
      </c>
      <c r="N45" s="2">
        <v>1731.7</v>
      </c>
      <c r="O45" s="10">
        <v>64</v>
      </c>
      <c r="P45" s="10">
        <v>3</v>
      </c>
      <c r="Q45" s="65">
        <v>3</v>
      </c>
      <c r="R45" s="73">
        <f>'Таблица 2'!L80</f>
        <v>1174364.8640000001</v>
      </c>
      <c r="S45" s="73">
        <v>0</v>
      </c>
      <c r="T45" s="73">
        <v>0</v>
      </c>
      <c r="U45" s="73">
        <v>0</v>
      </c>
      <c r="V45" s="73">
        <f t="shared" si="2"/>
        <v>1174364.8640000001</v>
      </c>
      <c r="W45" s="80">
        <f t="shared" si="6"/>
        <v>46022</v>
      </c>
    </row>
    <row r="46" spans="1:23" s="126" customFormat="1" ht="15.75" x14ac:dyDescent="0.25">
      <c r="A46" s="67">
        <v>1013</v>
      </c>
      <c r="B46" s="67">
        <v>30</v>
      </c>
      <c r="C46" s="71">
        <v>2025</v>
      </c>
      <c r="D46" s="10" t="s">
        <v>119</v>
      </c>
      <c r="E46" s="67" t="s">
        <v>123</v>
      </c>
      <c r="F46" s="67">
        <v>1</v>
      </c>
      <c r="G46" s="10">
        <v>1973</v>
      </c>
      <c r="H46" s="10"/>
      <c r="I46" s="79" t="s">
        <v>62</v>
      </c>
      <c r="J46" s="79" t="s">
        <v>62</v>
      </c>
      <c r="K46" s="79" t="s">
        <v>62</v>
      </c>
      <c r="L46" s="135">
        <v>1527.2</v>
      </c>
      <c r="M46" s="2">
        <v>1106.8</v>
      </c>
      <c r="N46" s="2">
        <v>1106.8</v>
      </c>
      <c r="O46" s="10">
        <v>35</v>
      </c>
      <c r="P46" s="10">
        <v>3</v>
      </c>
      <c r="Q46" s="65">
        <v>2</v>
      </c>
      <c r="R46" s="73">
        <f>'Таблица 2'!L81</f>
        <v>619213.53599999996</v>
      </c>
      <c r="S46" s="73">
        <v>0</v>
      </c>
      <c r="T46" s="73">
        <v>0</v>
      </c>
      <c r="U46" s="73">
        <v>0</v>
      </c>
      <c r="V46" s="73">
        <f>R46</f>
        <v>619213.53599999996</v>
      </c>
      <c r="W46" s="80">
        <f t="shared" si="6"/>
        <v>46022</v>
      </c>
    </row>
    <row r="47" spans="1:23" ht="15.75" x14ac:dyDescent="0.25">
      <c r="A47" s="67">
        <v>1019</v>
      </c>
      <c r="B47" s="67">
        <v>31</v>
      </c>
      <c r="C47" s="71">
        <v>2025</v>
      </c>
      <c r="D47" s="67" t="s">
        <v>119</v>
      </c>
      <c r="E47" s="67" t="s">
        <v>70</v>
      </c>
      <c r="F47" s="67">
        <v>1</v>
      </c>
      <c r="G47" s="10">
        <v>1965</v>
      </c>
      <c r="H47" s="10"/>
      <c r="I47" s="79" t="s">
        <v>62</v>
      </c>
      <c r="J47" s="79" t="s">
        <v>62</v>
      </c>
      <c r="K47" s="79" t="s">
        <v>62</v>
      </c>
      <c r="L47" s="134">
        <v>385.2</v>
      </c>
      <c r="M47" s="2">
        <v>345.1</v>
      </c>
      <c r="N47" s="2">
        <v>345.1</v>
      </c>
      <c r="O47" s="10">
        <v>20</v>
      </c>
      <c r="P47" s="10">
        <v>2</v>
      </c>
      <c r="Q47" s="65">
        <v>1</v>
      </c>
      <c r="R47" s="73">
        <f>'Таблица 2'!L82</f>
        <v>371707.88799999998</v>
      </c>
      <c r="S47" s="54">
        <v>0</v>
      </c>
      <c r="T47" s="73">
        <v>0</v>
      </c>
      <c r="U47" s="73">
        <v>0</v>
      </c>
      <c r="V47" s="73">
        <f t="shared" si="2"/>
        <v>371707.88799999998</v>
      </c>
      <c r="W47" s="80">
        <f t="shared" si="6"/>
        <v>46022</v>
      </c>
    </row>
    <row r="48" spans="1:23" ht="15.75" x14ac:dyDescent="0.25">
      <c r="A48" s="67">
        <v>1018</v>
      </c>
      <c r="B48" s="67">
        <v>32</v>
      </c>
      <c r="C48" s="71">
        <v>2025</v>
      </c>
      <c r="D48" s="67" t="s">
        <v>119</v>
      </c>
      <c r="E48" s="67" t="s">
        <v>71</v>
      </c>
      <c r="F48" s="67">
        <v>1</v>
      </c>
      <c r="G48" s="10">
        <v>1957</v>
      </c>
      <c r="H48" s="10"/>
      <c r="I48" s="79" t="s">
        <v>62</v>
      </c>
      <c r="J48" s="79" t="s">
        <v>62</v>
      </c>
      <c r="K48" s="79" t="s">
        <v>62</v>
      </c>
      <c r="L48" s="134">
        <v>381.9</v>
      </c>
      <c r="M48" s="2">
        <v>357.5</v>
      </c>
      <c r="N48" s="2">
        <v>357.5</v>
      </c>
      <c r="O48" s="10">
        <v>16</v>
      </c>
      <c r="P48" s="10">
        <v>2</v>
      </c>
      <c r="Q48" s="65">
        <v>1</v>
      </c>
      <c r="R48" s="73">
        <f>'Таблица 2'!L83+'Таблица 2'!L84</f>
        <v>665299.10400000005</v>
      </c>
      <c r="S48" s="54">
        <v>0</v>
      </c>
      <c r="T48" s="73">
        <v>0</v>
      </c>
      <c r="U48" s="73">
        <v>0</v>
      </c>
      <c r="V48" s="73">
        <f t="shared" si="2"/>
        <v>665299.10400000005</v>
      </c>
      <c r="W48" s="80">
        <f t="shared" si="6"/>
        <v>46022</v>
      </c>
    </row>
    <row r="49" spans="1:23" ht="15.75" x14ac:dyDescent="0.25">
      <c r="A49" s="67">
        <v>1124</v>
      </c>
      <c r="B49" s="67">
        <v>33</v>
      </c>
      <c r="C49" s="71">
        <v>2025</v>
      </c>
      <c r="D49" s="67" t="s">
        <v>119</v>
      </c>
      <c r="E49" s="67" t="s">
        <v>103</v>
      </c>
      <c r="F49" s="67">
        <v>1</v>
      </c>
      <c r="G49" s="10">
        <v>1963</v>
      </c>
      <c r="H49" s="10"/>
      <c r="I49" s="79" t="s">
        <v>62</v>
      </c>
      <c r="J49" s="79" t="s">
        <v>62</v>
      </c>
      <c r="K49" s="79" t="s">
        <v>62</v>
      </c>
      <c r="L49" s="134">
        <v>373.5</v>
      </c>
      <c r="M49" s="2">
        <v>263.2</v>
      </c>
      <c r="N49" s="2">
        <v>263.2</v>
      </c>
      <c r="O49" s="10">
        <v>15</v>
      </c>
      <c r="P49" s="10">
        <v>2</v>
      </c>
      <c r="Q49" s="65">
        <v>1</v>
      </c>
      <c r="R49" s="73">
        <f>'Таблица 2'!L85+'Таблица 2'!L86+'Таблица 2'!L87</f>
        <v>1830605.1714000001</v>
      </c>
      <c r="S49" s="54">
        <v>0</v>
      </c>
      <c r="T49" s="73">
        <v>0</v>
      </c>
      <c r="U49" s="73">
        <v>0</v>
      </c>
      <c r="V49" s="73">
        <f t="shared" si="2"/>
        <v>1830605.1714000001</v>
      </c>
      <c r="W49" s="80">
        <f t="shared" si="6"/>
        <v>46022</v>
      </c>
    </row>
    <row r="50" spans="1:23" ht="15.75" x14ac:dyDescent="0.25">
      <c r="A50" s="67">
        <v>1021</v>
      </c>
      <c r="B50" s="67">
        <v>34</v>
      </c>
      <c r="C50" s="71">
        <v>2025</v>
      </c>
      <c r="D50" s="67" t="s">
        <v>119</v>
      </c>
      <c r="E50" s="67" t="s">
        <v>104</v>
      </c>
      <c r="F50" s="67">
        <v>1</v>
      </c>
      <c r="G50" s="10">
        <v>1964</v>
      </c>
      <c r="H50" s="10"/>
      <c r="I50" s="79" t="s">
        <v>62</v>
      </c>
      <c r="J50" s="79" t="s">
        <v>62</v>
      </c>
      <c r="K50" s="79" t="s">
        <v>62</v>
      </c>
      <c r="L50" s="134">
        <v>774</v>
      </c>
      <c r="M50" s="2">
        <v>620.70000000000005</v>
      </c>
      <c r="N50" s="2">
        <v>620.70000000000005</v>
      </c>
      <c r="O50" s="10">
        <v>32</v>
      </c>
      <c r="P50" s="10">
        <v>2</v>
      </c>
      <c r="Q50" s="65">
        <v>2</v>
      </c>
      <c r="R50" s="73">
        <f>'Таблица 2'!L88</f>
        <v>220193.41200000001</v>
      </c>
      <c r="S50" s="54">
        <v>0</v>
      </c>
      <c r="T50" s="73">
        <v>0</v>
      </c>
      <c r="U50" s="73">
        <v>0</v>
      </c>
      <c r="V50" s="73">
        <f t="shared" si="2"/>
        <v>220193.41200000001</v>
      </c>
      <c r="W50" s="80">
        <f t="shared" si="6"/>
        <v>46022</v>
      </c>
    </row>
    <row r="51" spans="1:23" s="126" customFormat="1" ht="15.75" x14ac:dyDescent="0.25">
      <c r="A51" s="67">
        <v>13159</v>
      </c>
      <c r="B51" s="67">
        <v>35</v>
      </c>
      <c r="C51" s="71">
        <v>2025</v>
      </c>
      <c r="D51" s="67" t="s">
        <v>119</v>
      </c>
      <c r="E51" s="10" t="s">
        <v>10</v>
      </c>
      <c r="F51" s="67">
        <v>1</v>
      </c>
      <c r="G51" s="10">
        <v>1965</v>
      </c>
      <c r="H51" s="10"/>
      <c r="I51" s="79" t="s">
        <v>62</v>
      </c>
      <c r="J51" s="79" t="s">
        <v>62</v>
      </c>
      <c r="K51" s="79" t="s">
        <v>62</v>
      </c>
      <c r="L51" s="134">
        <v>345.2</v>
      </c>
      <c r="M51" s="2">
        <v>204.1</v>
      </c>
      <c r="N51" s="2">
        <v>204.1</v>
      </c>
      <c r="O51" s="10">
        <v>16</v>
      </c>
      <c r="P51" s="10">
        <v>2</v>
      </c>
      <c r="Q51" s="65">
        <v>1</v>
      </c>
      <c r="R51" s="73">
        <f>'Таблица 2'!L89</f>
        <v>220193.41200000001</v>
      </c>
      <c r="S51" s="54">
        <v>0</v>
      </c>
      <c r="T51" s="73">
        <v>0</v>
      </c>
      <c r="U51" s="73">
        <v>0</v>
      </c>
      <c r="V51" s="73">
        <f>R51</f>
        <v>220193.41200000001</v>
      </c>
      <c r="W51" s="80">
        <f t="shared" si="6"/>
        <v>46022</v>
      </c>
    </row>
    <row r="52" spans="1:23" x14ac:dyDescent="0.25">
      <c r="A52" s="67">
        <v>13162</v>
      </c>
      <c r="B52" s="67">
        <v>36</v>
      </c>
      <c r="C52" s="71">
        <v>2025</v>
      </c>
      <c r="D52" s="67" t="s">
        <v>119</v>
      </c>
      <c r="E52" s="10" t="s">
        <v>11</v>
      </c>
      <c r="F52" s="67">
        <v>1</v>
      </c>
      <c r="G52" s="10">
        <v>1965</v>
      </c>
      <c r="H52" s="10"/>
      <c r="I52" s="63" t="s">
        <v>62</v>
      </c>
      <c r="J52" s="63" t="s">
        <v>62</v>
      </c>
      <c r="K52" s="63" t="s">
        <v>62</v>
      </c>
      <c r="L52" s="134">
        <v>366.4</v>
      </c>
      <c r="M52" s="2">
        <v>224.3</v>
      </c>
      <c r="N52" s="2">
        <v>224.3</v>
      </c>
      <c r="O52" s="10">
        <v>12</v>
      </c>
      <c r="P52" s="10">
        <v>2</v>
      </c>
      <c r="Q52" s="71">
        <v>1</v>
      </c>
      <c r="R52" s="73">
        <f>'Таблица 2'!L90</f>
        <v>205513.8512</v>
      </c>
      <c r="S52" s="54">
        <v>0</v>
      </c>
      <c r="T52" s="73">
        <v>0</v>
      </c>
      <c r="U52" s="73">
        <v>0</v>
      </c>
      <c r="V52" s="73">
        <f t="shared" si="2"/>
        <v>205513.8512</v>
      </c>
      <c r="W52" s="80">
        <f t="shared" si="6"/>
        <v>46022</v>
      </c>
    </row>
    <row r="53" spans="1:23" ht="15.75" x14ac:dyDescent="0.25">
      <c r="A53" s="67">
        <v>13165</v>
      </c>
      <c r="B53" s="67">
        <v>37</v>
      </c>
      <c r="C53" s="71">
        <v>2025</v>
      </c>
      <c r="D53" s="67" t="s">
        <v>119</v>
      </c>
      <c r="E53" s="10" t="s">
        <v>72</v>
      </c>
      <c r="F53" s="67">
        <v>1</v>
      </c>
      <c r="G53" s="10">
        <v>1967</v>
      </c>
      <c r="H53" s="10"/>
      <c r="I53" s="63" t="s">
        <v>62</v>
      </c>
      <c r="J53" s="63" t="s">
        <v>62</v>
      </c>
      <c r="K53" s="63" t="s">
        <v>62</v>
      </c>
      <c r="L53" s="134">
        <v>378.2</v>
      </c>
      <c r="M53" s="2">
        <v>232.5</v>
      </c>
      <c r="N53" s="2">
        <v>232.5</v>
      </c>
      <c r="O53" s="10">
        <v>15</v>
      </c>
      <c r="P53" s="10">
        <v>2</v>
      </c>
      <c r="Q53" s="65">
        <v>1</v>
      </c>
      <c r="R53" s="73">
        <f>'Таблица 2'!L91+'Таблица 2'!L92+'Таблица 2'!L93</f>
        <v>4065396.7079999996</v>
      </c>
      <c r="S53" s="54">
        <v>0</v>
      </c>
      <c r="T53" s="73">
        <v>0</v>
      </c>
      <c r="U53" s="73">
        <v>0</v>
      </c>
      <c r="V53" s="73">
        <f t="shared" si="2"/>
        <v>4065396.7079999996</v>
      </c>
      <c r="W53" s="80">
        <f t="shared" si="6"/>
        <v>46022</v>
      </c>
    </row>
    <row r="54" spans="1:23" ht="15.75" x14ac:dyDescent="0.25">
      <c r="A54" s="67">
        <v>13167</v>
      </c>
      <c r="B54" s="67">
        <v>38</v>
      </c>
      <c r="C54" s="71">
        <v>2025</v>
      </c>
      <c r="D54" s="67" t="s">
        <v>119</v>
      </c>
      <c r="E54" s="10" t="s">
        <v>73</v>
      </c>
      <c r="F54" s="67">
        <v>1</v>
      </c>
      <c r="G54" s="10">
        <v>1967</v>
      </c>
      <c r="H54" s="10"/>
      <c r="I54" s="63" t="s">
        <v>62</v>
      </c>
      <c r="J54" s="63" t="s">
        <v>62</v>
      </c>
      <c r="K54" s="63" t="s">
        <v>62</v>
      </c>
      <c r="L54" s="134">
        <v>376.1</v>
      </c>
      <c r="M54" s="2">
        <v>227.6</v>
      </c>
      <c r="N54" s="2">
        <v>227.6</v>
      </c>
      <c r="O54" s="10">
        <v>14</v>
      </c>
      <c r="P54" s="10">
        <v>2</v>
      </c>
      <c r="Q54" s="65">
        <v>1</v>
      </c>
      <c r="R54" s="73">
        <f>'Таблица 2'!L94+'Таблица 2'!L95</f>
        <v>2043680.4468</v>
      </c>
      <c r="S54" s="54">
        <v>0</v>
      </c>
      <c r="T54" s="73">
        <v>0</v>
      </c>
      <c r="U54" s="73">
        <v>0</v>
      </c>
      <c r="V54" s="73">
        <f t="shared" si="2"/>
        <v>2043680.4468</v>
      </c>
      <c r="W54" s="80">
        <f t="shared" si="6"/>
        <v>46022</v>
      </c>
    </row>
    <row r="55" spans="1:23" ht="15.75" x14ac:dyDescent="0.25">
      <c r="A55" s="67">
        <v>1060</v>
      </c>
      <c r="B55" s="67">
        <v>39</v>
      </c>
      <c r="C55" s="71">
        <v>2025</v>
      </c>
      <c r="D55" s="67" t="s">
        <v>119</v>
      </c>
      <c r="E55" s="10" t="s">
        <v>105</v>
      </c>
      <c r="F55" s="67">
        <v>1</v>
      </c>
      <c r="G55" s="10">
        <v>1973</v>
      </c>
      <c r="H55" s="10"/>
      <c r="I55" s="63" t="s">
        <v>62</v>
      </c>
      <c r="J55" s="63" t="s">
        <v>62</v>
      </c>
      <c r="K55" s="63" t="s">
        <v>62</v>
      </c>
      <c r="L55" s="134">
        <v>525.70000000000005</v>
      </c>
      <c r="M55" s="2">
        <v>347.9</v>
      </c>
      <c r="N55" s="2">
        <v>347.9</v>
      </c>
      <c r="O55" s="10">
        <v>15</v>
      </c>
      <c r="P55" s="10">
        <v>2</v>
      </c>
      <c r="Q55" s="65">
        <v>1</v>
      </c>
      <c r="R55" s="73">
        <f>'Таблица 2'!L96+'Таблица 2'!L97</f>
        <v>551596.85600000003</v>
      </c>
      <c r="S55" s="54">
        <v>0</v>
      </c>
      <c r="T55" s="73">
        <v>0</v>
      </c>
      <c r="U55" s="73">
        <v>0</v>
      </c>
      <c r="V55" s="73">
        <f t="shared" si="2"/>
        <v>551596.85600000003</v>
      </c>
      <c r="W55" s="80">
        <f t="shared" si="6"/>
        <v>46022</v>
      </c>
    </row>
    <row r="56" spans="1:23" ht="15.75" x14ac:dyDescent="0.25">
      <c r="A56" s="67">
        <v>1061</v>
      </c>
      <c r="B56" s="67">
        <v>40</v>
      </c>
      <c r="C56" s="71">
        <v>2025</v>
      </c>
      <c r="D56" s="67" t="s">
        <v>119</v>
      </c>
      <c r="E56" s="10" t="s">
        <v>7</v>
      </c>
      <c r="F56" s="67">
        <v>1</v>
      </c>
      <c r="G56" s="10">
        <v>1970</v>
      </c>
      <c r="H56" s="10"/>
      <c r="I56" s="63" t="s">
        <v>62</v>
      </c>
      <c r="J56" s="63" t="s">
        <v>62</v>
      </c>
      <c r="K56" s="63" t="s">
        <v>62</v>
      </c>
      <c r="L56" s="134">
        <v>455.4</v>
      </c>
      <c r="M56" s="2">
        <v>430.88</v>
      </c>
      <c r="N56" s="2">
        <v>347.88</v>
      </c>
      <c r="O56" s="10">
        <v>12</v>
      </c>
      <c r="P56" s="10">
        <v>2</v>
      </c>
      <c r="Q56" s="64">
        <v>1</v>
      </c>
      <c r="R56" s="73">
        <f>'Таблица 2'!L98+'Таблица 2'!L99+'Таблица 2'!L100</f>
        <v>3103192.9663999998</v>
      </c>
      <c r="S56" s="54">
        <v>0</v>
      </c>
      <c r="T56" s="73">
        <v>0</v>
      </c>
      <c r="U56" s="73">
        <v>0</v>
      </c>
      <c r="V56" s="73">
        <f t="shared" si="2"/>
        <v>3103192.9663999998</v>
      </c>
      <c r="W56" s="80">
        <f t="shared" si="6"/>
        <v>46022</v>
      </c>
    </row>
    <row r="57" spans="1:23" x14ac:dyDescent="0.25">
      <c r="A57" s="67">
        <v>1062</v>
      </c>
      <c r="B57" s="67">
        <v>41</v>
      </c>
      <c r="C57" s="71">
        <v>2025</v>
      </c>
      <c r="D57" s="67" t="s">
        <v>119</v>
      </c>
      <c r="E57" s="10" t="s">
        <v>8</v>
      </c>
      <c r="F57" s="67">
        <v>1</v>
      </c>
      <c r="G57" s="10">
        <v>1969</v>
      </c>
      <c r="H57" s="10"/>
      <c r="I57" s="63" t="s">
        <v>62</v>
      </c>
      <c r="J57" s="63" t="s">
        <v>62</v>
      </c>
      <c r="K57" s="63" t="s">
        <v>62</v>
      </c>
      <c r="L57" s="134">
        <v>1178.4000000000001</v>
      </c>
      <c r="M57" s="2">
        <v>701.9</v>
      </c>
      <c r="N57" s="2">
        <v>701.9</v>
      </c>
      <c r="O57" s="10">
        <v>39</v>
      </c>
      <c r="P57" s="10">
        <v>2</v>
      </c>
      <c r="Q57" s="71">
        <v>1</v>
      </c>
      <c r="R57" s="73">
        <f>'Таблица 2'!L101+'Таблица 2'!L102</f>
        <v>4526865.2280000001</v>
      </c>
      <c r="S57" s="54">
        <v>0</v>
      </c>
      <c r="T57" s="73">
        <v>0</v>
      </c>
      <c r="U57" s="73">
        <v>0</v>
      </c>
      <c r="V57" s="73">
        <f t="shared" si="2"/>
        <v>4526865.2280000001</v>
      </c>
      <c r="W57" s="80">
        <f t="shared" si="6"/>
        <v>46022</v>
      </c>
    </row>
    <row r="58" spans="1:23" x14ac:dyDescent="0.25">
      <c r="A58" s="67">
        <v>1078</v>
      </c>
      <c r="B58" s="67">
        <v>42</v>
      </c>
      <c r="C58" s="71">
        <v>2025</v>
      </c>
      <c r="D58" s="67" t="s">
        <v>119</v>
      </c>
      <c r="E58" s="10" t="s">
        <v>109</v>
      </c>
      <c r="F58" s="67">
        <v>1</v>
      </c>
      <c r="G58" s="10">
        <v>1976</v>
      </c>
      <c r="H58" s="10"/>
      <c r="I58" s="63" t="s">
        <v>62</v>
      </c>
      <c r="J58" s="63" t="s">
        <v>62</v>
      </c>
      <c r="K58" s="63" t="s">
        <v>62</v>
      </c>
      <c r="L58" s="134">
        <v>2462.3000000000002</v>
      </c>
      <c r="M58" s="2">
        <v>1375.55</v>
      </c>
      <c r="N58" s="2">
        <v>1014.35</v>
      </c>
      <c r="O58" s="10">
        <v>68</v>
      </c>
      <c r="P58" s="10">
        <v>5</v>
      </c>
      <c r="Q58" s="71">
        <v>2</v>
      </c>
      <c r="R58" s="73">
        <f>'Таблица 2'!L103+'Таблица 2'!L104</f>
        <v>1579758.524</v>
      </c>
      <c r="S58" s="54">
        <v>0</v>
      </c>
      <c r="T58" s="73">
        <v>0</v>
      </c>
      <c r="U58" s="73">
        <v>0</v>
      </c>
      <c r="V58" s="73">
        <f t="shared" si="2"/>
        <v>1579758.524</v>
      </c>
      <c r="W58" s="80">
        <f t="shared" si="6"/>
        <v>46022</v>
      </c>
    </row>
    <row r="59" spans="1:23" x14ac:dyDescent="0.25">
      <c r="A59" s="67">
        <v>1104</v>
      </c>
      <c r="B59" s="67">
        <v>43</v>
      </c>
      <c r="C59" s="71">
        <v>2025</v>
      </c>
      <c r="D59" s="67" t="s">
        <v>119</v>
      </c>
      <c r="E59" s="10" t="s">
        <v>74</v>
      </c>
      <c r="F59" s="67">
        <v>1</v>
      </c>
      <c r="G59" s="10">
        <v>1950</v>
      </c>
      <c r="H59" s="10"/>
      <c r="I59" s="63" t="s">
        <v>62</v>
      </c>
      <c r="J59" s="63" t="s">
        <v>62</v>
      </c>
      <c r="K59" s="63" t="s">
        <v>62</v>
      </c>
      <c r="L59" s="134">
        <v>825.8</v>
      </c>
      <c r="M59" s="2">
        <v>508.2</v>
      </c>
      <c r="N59" s="2">
        <v>508.2</v>
      </c>
      <c r="O59" s="10">
        <v>25</v>
      </c>
      <c r="P59" s="10">
        <v>2</v>
      </c>
      <c r="Q59" s="71">
        <v>2</v>
      </c>
      <c r="R59" s="73">
        <f>'Таблица 2'!L105</f>
        <v>220193.41200000001</v>
      </c>
      <c r="S59" s="54">
        <v>0</v>
      </c>
      <c r="T59" s="73">
        <v>0</v>
      </c>
      <c r="U59" s="73">
        <v>0</v>
      </c>
      <c r="V59" s="73">
        <f t="shared" si="2"/>
        <v>220193.41200000001</v>
      </c>
      <c r="W59" s="80">
        <f t="shared" si="6"/>
        <v>46022</v>
      </c>
    </row>
    <row r="60" spans="1:23" x14ac:dyDescent="0.25">
      <c r="A60" s="67">
        <v>1105</v>
      </c>
      <c r="B60" s="67">
        <v>44</v>
      </c>
      <c r="C60" s="71">
        <v>2025</v>
      </c>
      <c r="D60" s="67" t="s">
        <v>119</v>
      </c>
      <c r="E60" s="10" t="s">
        <v>9</v>
      </c>
      <c r="F60" s="67">
        <v>1</v>
      </c>
      <c r="G60" s="10">
        <v>1959</v>
      </c>
      <c r="H60" s="10"/>
      <c r="I60" s="63" t="s">
        <v>62</v>
      </c>
      <c r="J60" s="63" t="s">
        <v>62</v>
      </c>
      <c r="K60" s="63" t="s">
        <v>62</v>
      </c>
      <c r="L60" s="134">
        <v>561.1</v>
      </c>
      <c r="M60" s="2">
        <v>537.1</v>
      </c>
      <c r="N60" s="2">
        <v>537.1</v>
      </c>
      <c r="O60" s="10">
        <v>23</v>
      </c>
      <c r="P60" s="10">
        <v>2</v>
      </c>
      <c r="Q60" s="71">
        <v>2</v>
      </c>
      <c r="R60" s="73">
        <f>'Таблица 2'!L106</f>
        <v>440386.82400000002</v>
      </c>
      <c r="S60" s="54">
        <v>0</v>
      </c>
      <c r="T60" s="73">
        <v>0</v>
      </c>
      <c r="U60" s="73">
        <v>0</v>
      </c>
      <c r="V60" s="73">
        <f t="shared" si="2"/>
        <v>440386.82400000002</v>
      </c>
      <c r="W60" s="80">
        <f t="shared" si="6"/>
        <v>46022</v>
      </c>
    </row>
    <row r="61" spans="1:23" s="126" customFormat="1" x14ac:dyDescent="0.25">
      <c r="A61" s="67">
        <v>1064</v>
      </c>
      <c r="B61" s="67">
        <v>45</v>
      </c>
      <c r="C61" s="71">
        <v>2025</v>
      </c>
      <c r="D61" s="10" t="s">
        <v>119</v>
      </c>
      <c r="E61" s="67" t="s">
        <v>126</v>
      </c>
      <c r="F61" s="67">
        <v>1</v>
      </c>
      <c r="G61" s="10">
        <v>1980</v>
      </c>
      <c r="H61" s="10"/>
      <c r="I61" s="79" t="s">
        <v>62</v>
      </c>
      <c r="J61" s="79" t="s">
        <v>62</v>
      </c>
      <c r="K61" s="79" t="s">
        <v>62</v>
      </c>
      <c r="L61" s="134">
        <v>1258.7</v>
      </c>
      <c r="M61" s="2">
        <v>882.3</v>
      </c>
      <c r="N61" s="2">
        <v>882.3</v>
      </c>
      <c r="O61" s="10">
        <v>28</v>
      </c>
      <c r="P61" s="10">
        <v>4</v>
      </c>
      <c r="Q61" s="71">
        <v>1</v>
      </c>
      <c r="R61" s="73">
        <f>'Таблица 2'!L107+'Таблица 2'!L108</f>
        <v>3825163.4279999998</v>
      </c>
      <c r="S61" s="73">
        <v>0</v>
      </c>
      <c r="T61" s="73">
        <v>0</v>
      </c>
      <c r="U61" s="73">
        <v>0</v>
      </c>
      <c r="V61" s="73">
        <f t="shared" si="2"/>
        <v>3825163.4279999998</v>
      </c>
      <c r="W61" s="80">
        <f t="shared" si="6"/>
        <v>46022</v>
      </c>
    </row>
    <row r="62" spans="1:23" s="70" customFormat="1" x14ac:dyDescent="0.25">
      <c r="A62" s="67">
        <v>4499</v>
      </c>
      <c r="B62" s="67">
        <v>46</v>
      </c>
      <c r="C62" s="71">
        <v>2025</v>
      </c>
      <c r="D62" s="67" t="s">
        <v>119</v>
      </c>
      <c r="E62" s="67" t="s">
        <v>102</v>
      </c>
      <c r="F62" s="67">
        <v>1</v>
      </c>
      <c r="G62" s="67">
        <v>1984</v>
      </c>
      <c r="H62" s="67"/>
      <c r="I62" s="79" t="s">
        <v>62</v>
      </c>
      <c r="J62" s="79" t="s">
        <v>62</v>
      </c>
      <c r="K62" s="79" t="s">
        <v>62</v>
      </c>
      <c r="L62" s="131">
        <v>1900</v>
      </c>
      <c r="M62" s="68">
        <v>1470</v>
      </c>
      <c r="N62" s="68">
        <v>1470</v>
      </c>
      <c r="O62" s="67">
        <v>30</v>
      </c>
      <c r="P62" s="67">
        <v>3</v>
      </c>
      <c r="Q62" s="72">
        <v>4</v>
      </c>
      <c r="R62" s="120">
        <f>'Таблица 2'!L109</f>
        <v>2751774.1680000001</v>
      </c>
      <c r="S62" s="73">
        <v>0</v>
      </c>
      <c r="T62" s="73">
        <v>0</v>
      </c>
      <c r="U62" s="73">
        <v>0</v>
      </c>
      <c r="V62" s="73">
        <f>R62</f>
        <v>2751774.1680000001</v>
      </c>
      <c r="W62" s="80">
        <f t="shared" si="6"/>
        <v>46022</v>
      </c>
    </row>
    <row r="63" spans="1:23" x14ac:dyDescent="0.25">
      <c r="A63" s="67">
        <v>4875</v>
      </c>
      <c r="B63" s="67">
        <v>47</v>
      </c>
      <c r="C63" s="71">
        <v>2025</v>
      </c>
      <c r="D63" s="67" t="s">
        <v>119</v>
      </c>
      <c r="E63" s="10" t="s">
        <v>101</v>
      </c>
      <c r="F63" s="67">
        <v>1</v>
      </c>
      <c r="G63" s="10">
        <v>1980</v>
      </c>
      <c r="H63" s="10"/>
      <c r="I63" s="63" t="s">
        <v>62</v>
      </c>
      <c r="J63" s="63" t="s">
        <v>62</v>
      </c>
      <c r="K63" s="63" t="s">
        <v>62</v>
      </c>
      <c r="L63" s="134">
        <v>440</v>
      </c>
      <c r="M63" s="2">
        <v>367.6</v>
      </c>
      <c r="N63" s="2">
        <v>367.6</v>
      </c>
      <c r="O63" s="10">
        <v>16</v>
      </c>
      <c r="P63" s="10">
        <v>2</v>
      </c>
      <c r="Q63" s="71">
        <v>1</v>
      </c>
      <c r="R63" s="73">
        <f>'Таблица 2'!L110+'Таблица 2'!L111+'Таблица 2'!L112</f>
        <v>3076436.3720000004</v>
      </c>
      <c r="S63" s="54">
        <v>0</v>
      </c>
      <c r="T63" s="73">
        <v>0</v>
      </c>
      <c r="U63" s="73">
        <v>0</v>
      </c>
      <c r="V63" s="73">
        <f t="shared" ref="V63" si="7">R63</f>
        <v>3076436.3720000004</v>
      </c>
      <c r="W63" s="80">
        <f t="shared" ref="W63" si="8">DATE(C63,12,31)</f>
        <v>46022</v>
      </c>
    </row>
    <row r="64" spans="1:23" s="57" customFormat="1" x14ac:dyDescent="0.25">
      <c r="B64" s="97"/>
      <c r="C64" s="97"/>
      <c r="D64" s="96" t="s">
        <v>86</v>
      </c>
      <c r="E64" s="97"/>
      <c r="F64" s="97"/>
      <c r="G64" s="98"/>
      <c r="H64" s="58"/>
      <c r="I64" s="66"/>
      <c r="J64" s="66"/>
      <c r="K64" s="66"/>
      <c r="L64" s="136">
        <f>SUM(L23:L63)</f>
        <v>40096.800000000003</v>
      </c>
      <c r="M64" s="60">
        <f>SUM(M23:M63)</f>
        <v>29708.53</v>
      </c>
      <c r="N64" s="60">
        <f>SUM(N23:N63)</f>
        <v>28287.53</v>
      </c>
      <c r="O64" s="58"/>
      <c r="P64" s="58"/>
      <c r="Q64" s="59"/>
      <c r="R64" s="88">
        <f>SUM(R23:R63)</f>
        <v>147074808.7114</v>
      </c>
      <c r="S64" s="88">
        <f>SUM(S23:S63)</f>
        <v>0</v>
      </c>
      <c r="T64" s="88">
        <f>SUM(T23:T63)</f>
        <v>0</v>
      </c>
      <c r="U64" s="88">
        <f>SUM(U23:U63)</f>
        <v>0</v>
      </c>
      <c r="V64" s="88">
        <f>SUM(V23:V63)</f>
        <v>147074808.7114</v>
      </c>
      <c r="W64" s="61"/>
    </row>
    <row r="65" spans="1:23" ht="29.25" x14ac:dyDescent="0.25">
      <c r="A65" s="58"/>
      <c r="B65" s="58"/>
      <c r="C65" s="58"/>
      <c r="D65" s="119" t="s">
        <v>120</v>
      </c>
      <c r="E65" s="42"/>
      <c r="F65" s="58"/>
      <c r="G65" s="58"/>
      <c r="H65" s="58"/>
      <c r="I65" s="60"/>
      <c r="J65" s="60"/>
      <c r="K65" s="60"/>
      <c r="L65" s="115"/>
      <c r="M65" s="115"/>
      <c r="N65" s="115"/>
      <c r="O65" s="115"/>
      <c r="P65" s="50"/>
      <c r="R65" s="116">
        <f>R64+R19+R22</f>
        <v>165693491.04809999</v>
      </c>
      <c r="S65" s="116">
        <f>S64+S19+S22</f>
        <v>0</v>
      </c>
      <c r="T65" s="116">
        <f>T64+T19+T22</f>
        <v>0</v>
      </c>
      <c r="U65" s="116">
        <f>U64+U19+U22</f>
        <v>0</v>
      </c>
      <c r="V65" s="116">
        <f>V64+V19+V22</f>
        <v>165693491.04809999</v>
      </c>
      <c r="W65" s="10"/>
    </row>
    <row r="66" spans="1:23" s="57" customFormat="1" ht="32.25" customHeight="1" x14ac:dyDescent="0.2">
      <c r="A66" s="12"/>
      <c r="B66" s="12"/>
      <c r="C66" s="12"/>
      <c r="D66" s="42"/>
      <c r="E66" s="58"/>
      <c r="F66" s="12"/>
      <c r="G66" s="12"/>
      <c r="H66" s="12"/>
      <c r="I66" s="13"/>
      <c r="J66" s="13"/>
      <c r="K66" s="13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58"/>
    </row>
    <row r="67" spans="1:23" s="8" customFormat="1" x14ac:dyDescent="0.25">
      <c r="A67"/>
      <c r="B67"/>
      <c r="C67" s="3"/>
      <c r="D67"/>
      <c r="E67"/>
      <c r="F67"/>
      <c r="G67"/>
      <c r="H67"/>
      <c r="I67" s="7"/>
      <c r="J67" s="7"/>
      <c r="K67" s="7"/>
      <c r="L67" s="1"/>
      <c r="M67" s="1"/>
      <c r="N67" s="1"/>
      <c r="O67"/>
      <c r="P67"/>
      <c r="Q67"/>
      <c r="R67" s="21"/>
      <c r="S67" s="21"/>
      <c r="T67" s="55"/>
      <c r="U67" s="55"/>
      <c r="V67" s="55"/>
    </row>
  </sheetData>
  <autoFilter ref="A14:Q5965"/>
  <mergeCells count="21">
    <mergeCell ref="W13:W14"/>
    <mergeCell ref="B13:B14"/>
    <mergeCell ref="I13:K13"/>
    <mergeCell ref="G13:G14"/>
    <mergeCell ref="F13:F14"/>
    <mergeCell ref="E13:E14"/>
    <mergeCell ref="D13:D14"/>
    <mergeCell ref="C13:C14"/>
    <mergeCell ref="A9:W10"/>
    <mergeCell ref="P1:W7"/>
    <mergeCell ref="A8:W8"/>
    <mergeCell ref="A12:W12"/>
    <mergeCell ref="P11:W11"/>
    <mergeCell ref="A13:A14"/>
    <mergeCell ref="M13:N13"/>
    <mergeCell ref="L13:L14"/>
    <mergeCell ref="R13:V13"/>
    <mergeCell ref="H13:H14"/>
    <mergeCell ref="O13:O14"/>
    <mergeCell ref="P13:P14"/>
    <mergeCell ref="Q13:Q14"/>
  </mergeCells>
  <pageMargins left="0.7" right="0.7" top="0.75" bottom="0.75" header="0.3" footer="0.3"/>
  <pageSetup paperSize="9" scale="3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1"/>
  <sheetViews>
    <sheetView zoomScale="63" zoomScaleNormal="63" workbookViewId="0">
      <selection activeCell="B88" sqref="B88"/>
    </sheetView>
  </sheetViews>
  <sheetFormatPr defaultColWidth="9.140625" defaultRowHeight="15" x14ac:dyDescent="0.25"/>
  <cols>
    <col min="1" max="1" width="16.85546875" customWidth="1"/>
    <col min="2" max="2" width="17.42578125" customWidth="1"/>
    <col min="3" max="3" width="8.42578125" style="69" customWidth="1"/>
    <col min="4" max="4" width="16.5703125" style="3" customWidth="1"/>
    <col min="5" max="5" width="34.5703125" customWidth="1"/>
    <col min="6" max="6" width="42.140625" style="69" customWidth="1"/>
    <col min="7" max="7" width="19.85546875" customWidth="1"/>
    <col min="8" max="8" width="65.28515625" customWidth="1"/>
    <col min="9" max="9" width="14.140625" style="1" customWidth="1"/>
    <col min="10" max="10" width="15" style="1" customWidth="1"/>
    <col min="11" max="11" width="30.140625" style="50" customWidth="1"/>
    <col min="12" max="12" width="23.42578125" style="50" customWidth="1"/>
    <col min="13" max="13" width="15.7109375" style="52" customWidth="1"/>
    <col min="14" max="14" width="20.7109375" style="52" customWidth="1"/>
    <col min="15" max="15" width="19" style="76" customWidth="1"/>
  </cols>
  <sheetData>
    <row r="1" spans="1:15" ht="21" customHeight="1" x14ac:dyDescent="0.3">
      <c r="A1" s="9"/>
      <c r="B1" s="9"/>
      <c r="C1" s="74"/>
      <c r="O1" s="78" t="s">
        <v>64</v>
      </c>
    </row>
    <row r="3" spans="1:15" ht="55.5" customHeight="1" x14ac:dyDescent="0.25">
      <c r="A3" s="168" t="s">
        <v>87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</row>
    <row r="5" spans="1:15" s="4" customFormat="1" ht="198" customHeight="1" x14ac:dyDescent="0.25">
      <c r="A5" s="5" t="s">
        <v>56</v>
      </c>
      <c r="B5" s="11" t="s">
        <v>57</v>
      </c>
      <c r="C5" s="75" t="s">
        <v>61</v>
      </c>
      <c r="D5" s="5" t="s">
        <v>14</v>
      </c>
      <c r="E5" s="5" t="s">
        <v>13</v>
      </c>
      <c r="F5" s="108" t="s">
        <v>12</v>
      </c>
      <c r="G5" s="5" t="s">
        <v>85</v>
      </c>
      <c r="H5" s="5" t="s">
        <v>17</v>
      </c>
      <c r="I5" s="6" t="s">
        <v>53</v>
      </c>
      <c r="J5" s="6" t="s">
        <v>15</v>
      </c>
      <c r="K5" s="51" t="s">
        <v>55</v>
      </c>
      <c r="L5" s="51" t="s">
        <v>51</v>
      </c>
      <c r="M5" s="53" t="s">
        <v>65</v>
      </c>
      <c r="N5" s="53" t="s">
        <v>52</v>
      </c>
      <c r="O5" s="77" t="s">
        <v>58</v>
      </c>
    </row>
    <row r="6" spans="1:15" x14ac:dyDescent="0.25">
      <c r="A6" s="10">
        <v>958</v>
      </c>
      <c r="B6" s="10">
        <v>8900</v>
      </c>
      <c r="C6" s="103">
        <v>1</v>
      </c>
      <c r="D6" s="10">
        <v>2023</v>
      </c>
      <c r="E6" s="10" t="s">
        <v>119</v>
      </c>
      <c r="F6" s="67" t="s">
        <v>88</v>
      </c>
      <c r="G6" s="14">
        <v>1</v>
      </c>
      <c r="H6" s="67" t="s">
        <v>4</v>
      </c>
      <c r="I6" s="2">
        <v>450</v>
      </c>
      <c r="J6" s="2" t="s">
        <v>3</v>
      </c>
      <c r="K6" s="104">
        <v>5955</v>
      </c>
      <c r="L6" s="104">
        <f>M6+N6+O6</f>
        <v>2737096.65</v>
      </c>
      <c r="M6" s="104">
        <f>K6*I6</f>
        <v>2679750</v>
      </c>
      <c r="N6" s="104">
        <f>M6*2.14%</f>
        <v>57346.650000000009</v>
      </c>
      <c r="O6" s="104">
        <v>0</v>
      </c>
    </row>
    <row r="7" spans="1:15" x14ac:dyDescent="0.25">
      <c r="A7" s="10">
        <v>959</v>
      </c>
      <c r="B7" s="10">
        <v>8914</v>
      </c>
      <c r="C7" s="103">
        <v>2</v>
      </c>
      <c r="D7" s="10">
        <v>2023</v>
      </c>
      <c r="E7" s="10" t="s">
        <v>119</v>
      </c>
      <c r="F7" s="67" t="s">
        <v>68</v>
      </c>
      <c r="G7" s="14">
        <v>1</v>
      </c>
      <c r="H7" s="67" t="s">
        <v>78</v>
      </c>
      <c r="I7" s="2">
        <v>80</v>
      </c>
      <c r="J7" s="2" t="s">
        <v>0</v>
      </c>
      <c r="K7" s="104">
        <v>1773</v>
      </c>
      <c r="L7" s="104">
        <f t="shared" ref="L7:L8" si="0">M7+N7+O7</f>
        <v>144875.37599999999</v>
      </c>
      <c r="M7" s="104">
        <f t="shared" ref="M7:M10" si="1">K7*I7</f>
        <v>141840</v>
      </c>
      <c r="N7" s="104">
        <f t="shared" ref="N7:N10" si="2">M7*2.14%</f>
        <v>3035.3760000000002</v>
      </c>
      <c r="O7" s="104">
        <v>0</v>
      </c>
    </row>
    <row r="8" spans="1:15" x14ac:dyDescent="0.25">
      <c r="A8" s="10">
        <v>966</v>
      </c>
      <c r="B8" s="125">
        <v>8995</v>
      </c>
      <c r="C8" s="103">
        <v>3</v>
      </c>
      <c r="D8" s="10">
        <v>2023</v>
      </c>
      <c r="E8" s="10" t="s">
        <v>119</v>
      </c>
      <c r="F8" s="82" t="s">
        <v>89</v>
      </c>
      <c r="G8" s="14">
        <v>1</v>
      </c>
      <c r="H8" s="67" t="s">
        <v>1</v>
      </c>
      <c r="I8" s="2">
        <v>60</v>
      </c>
      <c r="J8" s="2" t="s">
        <v>0</v>
      </c>
      <c r="K8" s="104">
        <v>3100</v>
      </c>
      <c r="L8" s="104">
        <f t="shared" si="0"/>
        <v>189980.4</v>
      </c>
      <c r="M8" s="104">
        <f t="shared" si="1"/>
        <v>186000</v>
      </c>
      <c r="N8" s="104">
        <f t="shared" si="2"/>
        <v>3980.4000000000005</v>
      </c>
      <c r="O8" s="104">
        <v>0</v>
      </c>
    </row>
    <row r="9" spans="1:15" x14ac:dyDescent="0.25">
      <c r="A9" s="10">
        <v>966</v>
      </c>
      <c r="B9" s="125">
        <v>8992</v>
      </c>
      <c r="C9" s="103">
        <v>3</v>
      </c>
      <c r="D9" s="10">
        <v>2023</v>
      </c>
      <c r="E9" s="10" t="s">
        <v>119</v>
      </c>
      <c r="F9" s="82" t="s">
        <v>89</v>
      </c>
      <c r="G9" s="14">
        <v>1</v>
      </c>
      <c r="H9" s="67" t="s">
        <v>78</v>
      </c>
      <c r="I9" s="2">
        <v>80</v>
      </c>
      <c r="J9" s="2" t="s">
        <v>0</v>
      </c>
      <c r="K9" s="104">
        <v>1773</v>
      </c>
      <c r="L9" s="104">
        <f t="shared" ref="L9" si="3">M9+N9+O9</f>
        <v>144875.37599999999</v>
      </c>
      <c r="M9" s="104">
        <f t="shared" ref="M9" si="4">K9*I9</f>
        <v>141840</v>
      </c>
      <c r="N9" s="104">
        <f t="shared" ref="N9" si="5">M9*2.14%</f>
        <v>3035.3760000000002</v>
      </c>
      <c r="O9" s="104">
        <v>0</v>
      </c>
    </row>
    <row r="10" spans="1:15" x14ac:dyDescent="0.25">
      <c r="A10" s="123">
        <v>1092</v>
      </c>
      <c r="B10" s="125">
        <v>8790</v>
      </c>
      <c r="C10" s="103">
        <v>4</v>
      </c>
      <c r="D10" s="10">
        <v>2023</v>
      </c>
      <c r="E10" s="10" t="s">
        <v>119</v>
      </c>
      <c r="F10" s="82" t="s">
        <v>122</v>
      </c>
      <c r="G10" s="14">
        <v>3</v>
      </c>
      <c r="H10" s="67" t="s">
        <v>4</v>
      </c>
      <c r="I10" s="2">
        <v>967.5</v>
      </c>
      <c r="J10" s="2" t="s">
        <v>3</v>
      </c>
      <c r="K10" s="104">
        <v>5955</v>
      </c>
      <c r="L10" s="104">
        <f>M10+N10+O10</f>
        <v>5884757.7975000003</v>
      </c>
      <c r="M10" s="104">
        <f t="shared" si="1"/>
        <v>5761462.5</v>
      </c>
      <c r="N10" s="104">
        <f t="shared" si="2"/>
        <v>123295.29750000002</v>
      </c>
      <c r="O10" s="104">
        <v>0</v>
      </c>
    </row>
    <row r="11" spans="1:15" s="57" customFormat="1" x14ac:dyDescent="0.25">
      <c r="A11" s="10"/>
      <c r="B11" s="125"/>
      <c r="C11" s="103"/>
      <c r="D11" s="58"/>
      <c r="E11" s="58"/>
      <c r="F11" s="109" t="s">
        <v>82</v>
      </c>
      <c r="G11" s="14"/>
      <c r="H11" s="109"/>
      <c r="I11" s="60"/>
      <c r="J11" s="60"/>
      <c r="K11" s="106"/>
      <c r="L11" s="106">
        <f>SUM(L6:L10)</f>
        <v>9101585.5995000005</v>
      </c>
      <c r="M11" s="106">
        <f>SUM(M6:M10)</f>
        <v>8910892.5</v>
      </c>
      <c r="N11" s="106">
        <f>SUM(N6:N10)</f>
        <v>190693.09950000001</v>
      </c>
      <c r="O11" s="106">
        <f>SUM(O6:O10)</f>
        <v>0</v>
      </c>
    </row>
    <row r="12" spans="1:15" x14ac:dyDescent="0.25">
      <c r="A12" s="10">
        <v>949</v>
      </c>
      <c r="B12" s="125">
        <v>8790</v>
      </c>
      <c r="C12" s="103">
        <v>5</v>
      </c>
      <c r="D12" s="10">
        <v>2024</v>
      </c>
      <c r="E12" s="10" t="s">
        <v>119</v>
      </c>
      <c r="F12" s="67" t="s">
        <v>66</v>
      </c>
      <c r="G12" s="14">
        <v>1</v>
      </c>
      <c r="H12" s="67" t="s">
        <v>4</v>
      </c>
      <c r="I12" s="2">
        <v>520</v>
      </c>
      <c r="J12" s="2" t="s">
        <v>3</v>
      </c>
      <c r="K12" s="104">
        <v>8845</v>
      </c>
      <c r="L12" s="104">
        <f>M12+N12+O12</f>
        <v>4697827.16</v>
      </c>
      <c r="M12" s="104">
        <f>K12*I12</f>
        <v>4599400</v>
      </c>
      <c r="N12" s="104">
        <f>M12*2.14%</f>
        <v>98427.160000000018</v>
      </c>
      <c r="O12" s="104">
        <v>0</v>
      </c>
    </row>
    <row r="13" spans="1:15" x14ac:dyDescent="0.25">
      <c r="A13">
        <v>1103</v>
      </c>
      <c r="B13" s="125">
        <v>10251</v>
      </c>
      <c r="C13" s="103">
        <v>6</v>
      </c>
      <c r="D13" s="10">
        <v>2024</v>
      </c>
      <c r="E13" s="10" t="s">
        <v>119</v>
      </c>
      <c r="F13" s="67" t="s">
        <v>116</v>
      </c>
      <c r="G13" s="14">
        <v>1</v>
      </c>
      <c r="H13" s="67" t="s">
        <v>4</v>
      </c>
      <c r="I13" s="2">
        <v>723</v>
      </c>
      <c r="J13" s="2" t="s">
        <v>3</v>
      </c>
      <c r="K13" s="104">
        <v>6526</v>
      </c>
      <c r="L13" s="104">
        <f>M13+N13+O13</f>
        <v>4819269.5772000002</v>
      </c>
      <c r="M13" s="104">
        <f>K13*I13</f>
        <v>4718298</v>
      </c>
      <c r="N13" s="104">
        <f>M13*2.14%</f>
        <v>100971.57720000001</v>
      </c>
      <c r="O13" s="104">
        <v>0</v>
      </c>
    </row>
    <row r="14" spans="1:15" s="57" customFormat="1" x14ac:dyDescent="0.25">
      <c r="A14" s="10"/>
      <c r="B14" s="125"/>
      <c r="C14" s="103"/>
      <c r="D14" s="58"/>
      <c r="E14" s="58"/>
      <c r="F14" s="109" t="s">
        <v>76</v>
      </c>
      <c r="G14" s="14"/>
      <c r="H14" s="109"/>
      <c r="I14" s="60"/>
      <c r="J14" s="60"/>
      <c r="K14" s="106"/>
      <c r="L14" s="106">
        <f>SUM(L12:L13)</f>
        <v>9517096.7371999994</v>
      </c>
      <c r="M14" s="106">
        <f>SUM(M12:M13)</f>
        <v>9317698</v>
      </c>
      <c r="N14" s="106">
        <f>SUM(N12:N13)</f>
        <v>199398.73720000003</v>
      </c>
      <c r="O14" s="106">
        <f>SUM(O12:O13)</f>
        <v>0</v>
      </c>
    </row>
    <row r="15" spans="1:15" x14ac:dyDescent="0.25">
      <c r="A15" s="10">
        <v>1000</v>
      </c>
      <c r="B15" s="125">
        <v>9385</v>
      </c>
      <c r="C15" s="117">
        <v>7</v>
      </c>
      <c r="D15" s="10">
        <v>2025</v>
      </c>
      <c r="E15" s="10" t="s">
        <v>119</v>
      </c>
      <c r="F15" s="67" t="s">
        <v>107</v>
      </c>
      <c r="G15" s="14">
        <v>1</v>
      </c>
      <c r="H15" s="67" t="s">
        <v>80</v>
      </c>
      <c r="I15" s="2">
        <v>175</v>
      </c>
      <c r="J15" s="2" t="s">
        <v>0</v>
      </c>
      <c r="K15" s="104">
        <v>7186</v>
      </c>
      <c r="L15" s="104">
        <f t="shared" ref="L15:L111" si="6">M15+N15+O15</f>
        <v>1284461.57</v>
      </c>
      <c r="M15" s="104">
        <f t="shared" ref="M15:M111" si="7">K15*I15</f>
        <v>1257550</v>
      </c>
      <c r="N15" s="104">
        <f t="shared" ref="N15:N111" si="8">M15*2.14%</f>
        <v>26911.570000000003</v>
      </c>
      <c r="O15" s="104">
        <v>0</v>
      </c>
    </row>
    <row r="16" spans="1:15" x14ac:dyDescent="0.25">
      <c r="A16" s="10">
        <v>923</v>
      </c>
      <c r="B16" s="125">
        <v>8469</v>
      </c>
      <c r="C16" s="117">
        <v>8</v>
      </c>
      <c r="D16" s="10">
        <v>2025</v>
      </c>
      <c r="E16" s="10" t="s">
        <v>119</v>
      </c>
      <c r="F16" s="67" t="s">
        <v>6</v>
      </c>
      <c r="G16" s="14">
        <v>1</v>
      </c>
      <c r="H16" s="67" t="s">
        <v>80</v>
      </c>
      <c r="I16" s="2">
        <v>60</v>
      </c>
      <c r="J16" s="2" t="s">
        <v>0</v>
      </c>
      <c r="K16" s="104">
        <v>7186</v>
      </c>
      <c r="L16" s="104">
        <f t="shared" si="6"/>
        <v>440386.82400000002</v>
      </c>
      <c r="M16" s="104">
        <f t="shared" si="7"/>
        <v>431160</v>
      </c>
      <c r="N16" s="104">
        <f t="shared" si="8"/>
        <v>9226.8240000000005</v>
      </c>
      <c r="O16" s="104">
        <v>0</v>
      </c>
    </row>
    <row r="17" spans="1:15" x14ac:dyDescent="0.25">
      <c r="A17" s="10">
        <v>924</v>
      </c>
      <c r="B17" s="125">
        <v>8482</v>
      </c>
      <c r="C17" s="103">
        <v>9</v>
      </c>
      <c r="D17" s="10">
        <v>2024</v>
      </c>
      <c r="E17" s="10" t="s">
        <v>119</v>
      </c>
      <c r="F17" s="67" t="s">
        <v>69</v>
      </c>
      <c r="G17" s="14">
        <v>1</v>
      </c>
      <c r="H17" s="67" t="s">
        <v>4</v>
      </c>
      <c r="I17" s="2">
        <v>480</v>
      </c>
      <c r="J17" s="2" t="s">
        <v>3</v>
      </c>
      <c r="K17" s="104">
        <v>8845</v>
      </c>
      <c r="L17" s="104">
        <f t="shared" ref="L17" si="9">M17+O17+N17</f>
        <v>4336455.84</v>
      </c>
      <c r="M17" s="104">
        <f t="shared" si="7"/>
        <v>4245600</v>
      </c>
      <c r="N17" s="104">
        <f t="shared" si="8"/>
        <v>90855.840000000011</v>
      </c>
      <c r="O17" s="104">
        <v>0</v>
      </c>
    </row>
    <row r="18" spans="1:15" x14ac:dyDescent="0.25">
      <c r="A18" s="10">
        <v>924</v>
      </c>
      <c r="B18" s="125">
        <v>8484</v>
      </c>
      <c r="C18" s="117">
        <v>9</v>
      </c>
      <c r="D18" s="10">
        <v>2025</v>
      </c>
      <c r="E18" s="10" t="s">
        <v>119</v>
      </c>
      <c r="F18" s="67" t="s">
        <v>69</v>
      </c>
      <c r="G18" s="14">
        <v>1</v>
      </c>
      <c r="H18" s="67" t="s">
        <v>80</v>
      </c>
      <c r="I18" s="2">
        <v>60</v>
      </c>
      <c r="J18" s="2" t="s">
        <v>0</v>
      </c>
      <c r="K18" s="104">
        <v>7186</v>
      </c>
      <c r="L18" s="104">
        <f t="shared" si="6"/>
        <v>440386.82400000002</v>
      </c>
      <c r="M18" s="104">
        <f t="shared" si="7"/>
        <v>431160</v>
      </c>
      <c r="N18" s="104">
        <f t="shared" si="8"/>
        <v>9226.8240000000005</v>
      </c>
      <c r="O18" s="104">
        <v>0</v>
      </c>
    </row>
    <row r="19" spans="1:15" x14ac:dyDescent="0.25">
      <c r="A19" s="10">
        <v>924</v>
      </c>
      <c r="B19" s="125">
        <v>8481</v>
      </c>
      <c r="C19" s="117">
        <v>9</v>
      </c>
      <c r="D19" s="10">
        <v>2025</v>
      </c>
      <c r="E19" s="10" t="s">
        <v>119</v>
      </c>
      <c r="F19" s="67" t="s">
        <v>69</v>
      </c>
      <c r="G19" s="14">
        <v>1</v>
      </c>
      <c r="H19" s="67" t="s">
        <v>79</v>
      </c>
      <c r="I19" s="2">
        <v>140</v>
      </c>
      <c r="J19" s="2" t="s">
        <v>0</v>
      </c>
      <c r="K19" s="104">
        <v>5546</v>
      </c>
      <c r="L19" s="104">
        <f t="shared" si="6"/>
        <v>793055.81599999999</v>
      </c>
      <c r="M19" s="104">
        <f t="shared" si="7"/>
        <v>776440</v>
      </c>
      <c r="N19" s="104">
        <f t="shared" si="8"/>
        <v>16615.816000000003</v>
      </c>
      <c r="O19" s="104">
        <v>0</v>
      </c>
    </row>
    <row r="20" spans="1:15" x14ac:dyDescent="0.25">
      <c r="A20" s="10">
        <v>924</v>
      </c>
      <c r="B20" s="125">
        <v>8480</v>
      </c>
      <c r="C20" s="117">
        <f t="shared" ref="C20:C84" si="10">IF(A19&lt;&gt;A20, C19+1, C19)</f>
        <v>9</v>
      </c>
      <c r="D20" s="10">
        <v>2025</v>
      </c>
      <c r="E20" s="10" t="s">
        <v>119</v>
      </c>
      <c r="F20" s="67" t="s">
        <v>69</v>
      </c>
      <c r="G20" s="14">
        <v>1</v>
      </c>
      <c r="H20" s="67" t="s">
        <v>1</v>
      </c>
      <c r="I20" s="2">
        <v>64</v>
      </c>
      <c r="J20" s="2" t="s">
        <v>0</v>
      </c>
      <c r="K20" s="104">
        <v>5052</v>
      </c>
      <c r="L20" s="104">
        <f t="shared" ref="L20" si="11">M20+O20+N20</f>
        <v>330247.21919999999</v>
      </c>
      <c r="M20" s="104">
        <f t="shared" si="7"/>
        <v>323328</v>
      </c>
      <c r="N20" s="104">
        <f t="shared" si="8"/>
        <v>6919.2192000000005</v>
      </c>
      <c r="O20" s="104">
        <v>0</v>
      </c>
    </row>
    <row r="21" spans="1:15" x14ac:dyDescent="0.25">
      <c r="A21" s="10">
        <v>924</v>
      </c>
      <c r="B21" s="129">
        <v>8483</v>
      </c>
      <c r="C21" s="117">
        <f t="shared" si="10"/>
        <v>9</v>
      </c>
      <c r="D21" s="10">
        <v>2025</v>
      </c>
      <c r="E21" s="10" t="s">
        <v>119</v>
      </c>
      <c r="F21" s="67" t="s">
        <v>69</v>
      </c>
      <c r="G21" s="14">
        <v>1</v>
      </c>
      <c r="H21" s="67" t="s">
        <v>77</v>
      </c>
      <c r="I21" s="2">
        <v>330</v>
      </c>
      <c r="J21" s="2" t="s">
        <v>3</v>
      </c>
      <c r="K21" s="104">
        <v>6123</v>
      </c>
      <c r="L21" s="104">
        <f t="shared" ref="L21" si="12">M21+N21+O21</f>
        <v>2063830.6259999999</v>
      </c>
      <c r="M21" s="104">
        <f t="shared" ref="M21" si="13">K21*I21</f>
        <v>2020590</v>
      </c>
      <c r="N21" s="104">
        <f t="shared" ref="N21" si="14">M21*2.14%</f>
        <v>43240.626000000004</v>
      </c>
      <c r="O21" s="104">
        <v>0</v>
      </c>
    </row>
    <row r="22" spans="1:15" s="126" customFormat="1" x14ac:dyDescent="0.25">
      <c r="A22" s="10">
        <v>977</v>
      </c>
      <c r="B22" s="125">
        <v>9128</v>
      </c>
      <c r="C22" s="103">
        <v>10</v>
      </c>
      <c r="D22" s="10">
        <v>2025</v>
      </c>
      <c r="E22" s="10" t="s">
        <v>119</v>
      </c>
      <c r="F22" s="67" t="s">
        <v>91</v>
      </c>
      <c r="G22" s="14">
        <v>1</v>
      </c>
      <c r="H22" s="67" t="s">
        <v>4</v>
      </c>
      <c r="I22" s="2">
        <v>480</v>
      </c>
      <c r="J22" s="2" t="s">
        <v>3</v>
      </c>
      <c r="K22" s="104">
        <v>8845</v>
      </c>
      <c r="L22" s="104">
        <f>M22+N22+O22</f>
        <v>4336455.84</v>
      </c>
      <c r="M22" s="104">
        <f>K22*I22</f>
        <v>4245600</v>
      </c>
      <c r="N22" s="104">
        <f>M22*2.14%</f>
        <v>90855.840000000011</v>
      </c>
      <c r="O22" s="104">
        <v>0</v>
      </c>
    </row>
    <row r="23" spans="1:15" s="126" customFormat="1" x14ac:dyDescent="0.25">
      <c r="A23" s="10">
        <v>977</v>
      </c>
      <c r="B23" s="125">
        <v>9130</v>
      </c>
      <c r="C23" s="117">
        <f>IF(A22&lt;&gt;A23, C22+1, C22)</f>
        <v>10</v>
      </c>
      <c r="D23" s="10">
        <v>2025</v>
      </c>
      <c r="E23" s="10" t="s">
        <v>119</v>
      </c>
      <c r="F23" s="67" t="s">
        <v>91</v>
      </c>
      <c r="G23" s="14">
        <v>1</v>
      </c>
      <c r="H23" s="67" t="s">
        <v>80</v>
      </c>
      <c r="I23" s="2">
        <v>60</v>
      </c>
      <c r="J23" s="2" t="s">
        <v>0</v>
      </c>
      <c r="K23" s="104">
        <v>7186</v>
      </c>
      <c r="L23" s="104">
        <f t="shared" ref="L23:L29" si="15">M23+N23+O23</f>
        <v>440386.82400000002</v>
      </c>
      <c r="M23" s="104">
        <f t="shared" ref="M23:M29" si="16">K23*I23</f>
        <v>431160</v>
      </c>
      <c r="N23" s="104">
        <f t="shared" ref="N23:N30" si="17">M23*2.14%</f>
        <v>9226.8240000000005</v>
      </c>
      <c r="O23" s="104">
        <v>0</v>
      </c>
    </row>
    <row r="24" spans="1:15" s="126" customFormat="1" x14ac:dyDescent="0.25">
      <c r="A24" s="10">
        <v>977</v>
      </c>
      <c r="B24" s="125">
        <v>9129</v>
      </c>
      <c r="C24" s="117">
        <f>IF(A23&lt;&gt;A24, C23+1, C23)</f>
        <v>10</v>
      </c>
      <c r="D24" s="10">
        <v>2025</v>
      </c>
      <c r="E24" s="10" t="s">
        <v>119</v>
      </c>
      <c r="F24" s="67" t="s">
        <v>91</v>
      </c>
      <c r="G24" s="14">
        <v>1</v>
      </c>
      <c r="H24" s="67" t="s">
        <v>2</v>
      </c>
      <c r="I24" s="2">
        <v>580</v>
      </c>
      <c r="J24" s="2" t="s">
        <v>3</v>
      </c>
      <c r="K24" s="112">
        <v>6453</v>
      </c>
      <c r="L24" s="104">
        <f t="shared" si="15"/>
        <v>3822834.6359999999</v>
      </c>
      <c r="M24" s="104">
        <f t="shared" si="16"/>
        <v>3742740</v>
      </c>
      <c r="N24" s="104">
        <f t="shared" si="17"/>
        <v>80094.636000000013</v>
      </c>
      <c r="O24" s="104">
        <v>0</v>
      </c>
    </row>
    <row r="25" spans="1:15" s="126" customFormat="1" x14ac:dyDescent="0.25">
      <c r="A25" s="10">
        <v>977</v>
      </c>
      <c r="B25" s="125">
        <v>9126</v>
      </c>
      <c r="C25" s="117">
        <f t="shared" ref="C25:C27" si="18">IF(A24&lt;&gt;A25, C24+1, C24)</f>
        <v>10</v>
      </c>
      <c r="D25" s="10">
        <v>2025</v>
      </c>
      <c r="E25" s="10" t="s">
        <v>119</v>
      </c>
      <c r="F25" s="67" t="s">
        <v>91</v>
      </c>
      <c r="G25" s="14">
        <v>1</v>
      </c>
      <c r="H25" s="67" t="s">
        <v>1</v>
      </c>
      <c r="I25" s="2">
        <v>70</v>
      </c>
      <c r="J25" s="2" t="s">
        <v>0</v>
      </c>
      <c r="K25" s="104">
        <v>5052</v>
      </c>
      <c r="L25" s="104">
        <f t="shared" si="15"/>
        <v>361207.89600000001</v>
      </c>
      <c r="M25" s="104">
        <f t="shared" si="16"/>
        <v>353640</v>
      </c>
      <c r="N25" s="104">
        <f t="shared" si="17"/>
        <v>7567.8960000000006</v>
      </c>
      <c r="O25" s="104">
        <v>0</v>
      </c>
    </row>
    <row r="26" spans="1:15" s="126" customFormat="1" x14ac:dyDescent="0.25">
      <c r="A26" s="10">
        <v>977</v>
      </c>
      <c r="B26" s="125">
        <v>9127</v>
      </c>
      <c r="C26" s="117">
        <f t="shared" si="18"/>
        <v>10</v>
      </c>
      <c r="D26" s="10">
        <v>2025</v>
      </c>
      <c r="E26" s="10" t="s">
        <v>119</v>
      </c>
      <c r="F26" s="67" t="s">
        <v>91</v>
      </c>
      <c r="G26" s="14">
        <v>1</v>
      </c>
      <c r="H26" s="67" t="s">
        <v>79</v>
      </c>
      <c r="I26" s="2">
        <v>120</v>
      </c>
      <c r="J26" s="2" t="s">
        <v>0</v>
      </c>
      <c r="K26" s="104">
        <v>5546</v>
      </c>
      <c r="L26" s="104">
        <f t="shared" si="15"/>
        <v>679762.12800000003</v>
      </c>
      <c r="M26" s="104">
        <f t="shared" si="16"/>
        <v>665520</v>
      </c>
      <c r="N26" s="104">
        <f t="shared" si="17"/>
        <v>14242.128000000002</v>
      </c>
      <c r="O26" s="104">
        <v>0</v>
      </c>
    </row>
    <row r="27" spans="1:15" s="126" customFormat="1" x14ac:dyDescent="0.25">
      <c r="A27" s="10">
        <v>977</v>
      </c>
      <c r="B27" s="129">
        <v>9131</v>
      </c>
      <c r="C27" s="117">
        <f t="shared" si="18"/>
        <v>10</v>
      </c>
      <c r="D27" s="10">
        <v>2025</v>
      </c>
      <c r="E27" s="10" t="s">
        <v>119</v>
      </c>
      <c r="F27" s="67" t="s">
        <v>91</v>
      </c>
      <c r="G27" s="14">
        <v>1</v>
      </c>
      <c r="H27" s="67" t="s">
        <v>77</v>
      </c>
      <c r="I27" s="2">
        <v>340</v>
      </c>
      <c r="J27" s="2" t="s">
        <v>3</v>
      </c>
      <c r="K27" s="104">
        <v>6123</v>
      </c>
      <c r="L27" s="104">
        <f t="shared" si="15"/>
        <v>2126370.9479999999</v>
      </c>
      <c r="M27" s="104">
        <f t="shared" si="16"/>
        <v>2081820</v>
      </c>
      <c r="N27" s="104">
        <f t="shared" si="17"/>
        <v>44550.948000000004</v>
      </c>
      <c r="O27" s="104">
        <v>0</v>
      </c>
    </row>
    <row r="28" spans="1:15" s="126" customFormat="1" x14ac:dyDescent="0.25">
      <c r="A28" s="10">
        <v>989</v>
      </c>
      <c r="B28" s="125">
        <v>9264</v>
      </c>
      <c r="C28" s="117">
        <v>11</v>
      </c>
      <c r="D28" s="10">
        <v>2025</v>
      </c>
      <c r="E28" s="10" t="s">
        <v>119</v>
      </c>
      <c r="F28" s="67" t="s">
        <v>94</v>
      </c>
      <c r="G28" s="14">
        <v>1</v>
      </c>
      <c r="H28" s="67" t="s">
        <v>80</v>
      </c>
      <c r="I28" s="2">
        <v>60</v>
      </c>
      <c r="J28" s="2" t="s">
        <v>0</v>
      </c>
      <c r="K28" s="104">
        <v>7186</v>
      </c>
      <c r="L28" s="104">
        <f t="shared" si="15"/>
        <v>440386.82400000002</v>
      </c>
      <c r="M28" s="104">
        <f t="shared" si="16"/>
        <v>431160</v>
      </c>
      <c r="N28" s="104">
        <f t="shared" si="17"/>
        <v>9226.8240000000005</v>
      </c>
      <c r="O28" s="104">
        <v>0</v>
      </c>
    </row>
    <row r="29" spans="1:15" s="126" customFormat="1" x14ac:dyDescent="0.25">
      <c r="A29" s="10">
        <v>989</v>
      </c>
      <c r="B29" s="125">
        <v>9265</v>
      </c>
      <c r="C29" s="117">
        <f t="shared" ref="C29:C30" si="19">IF(A28&lt;&gt;A29, C28+1, C28)</f>
        <v>11</v>
      </c>
      <c r="D29" s="10">
        <v>2025</v>
      </c>
      <c r="E29" s="10" t="s">
        <v>119</v>
      </c>
      <c r="F29" s="67" t="s">
        <v>94</v>
      </c>
      <c r="G29" s="14">
        <v>1</v>
      </c>
      <c r="H29" s="67" t="s">
        <v>77</v>
      </c>
      <c r="I29" s="2">
        <v>360</v>
      </c>
      <c r="J29" s="2" t="s">
        <v>3</v>
      </c>
      <c r="K29" s="104">
        <v>6123</v>
      </c>
      <c r="L29" s="104">
        <f t="shared" si="15"/>
        <v>2251451.5920000002</v>
      </c>
      <c r="M29" s="104">
        <f t="shared" si="16"/>
        <v>2204280</v>
      </c>
      <c r="N29" s="104">
        <f t="shared" si="17"/>
        <v>47171.592000000004</v>
      </c>
      <c r="O29" s="104">
        <v>0</v>
      </c>
    </row>
    <row r="30" spans="1:15" s="126" customFormat="1" x14ac:dyDescent="0.25">
      <c r="A30" s="10">
        <v>989</v>
      </c>
      <c r="B30" s="125">
        <v>9266</v>
      </c>
      <c r="C30" s="117">
        <f t="shared" si="19"/>
        <v>11</v>
      </c>
      <c r="D30" s="10">
        <v>2025</v>
      </c>
      <c r="E30" s="10" t="s">
        <v>119</v>
      </c>
      <c r="F30" s="67" t="s">
        <v>94</v>
      </c>
      <c r="G30" s="14">
        <v>1</v>
      </c>
      <c r="H30" s="67" t="s">
        <v>2</v>
      </c>
      <c r="I30" s="2">
        <v>560</v>
      </c>
      <c r="J30" s="2" t="s">
        <v>3</v>
      </c>
      <c r="K30" s="112">
        <v>6453</v>
      </c>
      <c r="L30" s="104">
        <f t="shared" ref="L30" si="20">M30+O30+N30</f>
        <v>3691012.7519999999</v>
      </c>
      <c r="M30" s="104">
        <f>K30*I30</f>
        <v>3613680</v>
      </c>
      <c r="N30" s="104">
        <f t="shared" si="17"/>
        <v>77332.752000000008</v>
      </c>
      <c r="O30" s="104">
        <v>0</v>
      </c>
    </row>
    <row r="31" spans="1:15" s="126" customFormat="1" x14ac:dyDescent="0.25">
      <c r="A31" s="10">
        <v>989</v>
      </c>
      <c r="B31" s="125">
        <v>9267</v>
      </c>
      <c r="C31" s="117">
        <v>11</v>
      </c>
      <c r="D31" s="10">
        <v>2025</v>
      </c>
      <c r="E31" s="10" t="s">
        <v>119</v>
      </c>
      <c r="F31" s="67" t="s">
        <v>94</v>
      </c>
      <c r="G31" s="14"/>
      <c r="H31" s="67" t="s">
        <v>117</v>
      </c>
      <c r="I31" s="2">
        <v>254</v>
      </c>
      <c r="J31" s="68" t="s">
        <v>3</v>
      </c>
      <c r="K31" s="112">
        <v>8884</v>
      </c>
      <c r="L31" s="112">
        <f>M31+N31+O31</f>
        <v>2304825.8703999999</v>
      </c>
      <c r="M31" s="112">
        <f>K31*I31</f>
        <v>2256536</v>
      </c>
      <c r="N31" s="112">
        <f>M31*2.14%</f>
        <v>48289.870400000007</v>
      </c>
      <c r="O31" s="104">
        <v>0</v>
      </c>
    </row>
    <row r="32" spans="1:15" s="126" customFormat="1" x14ac:dyDescent="0.25">
      <c r="A32" s="10">
        <v>993</v>
      </c>
      <c r="B32" s="125">
        <v>9310</v>
      </c>
      <c r="C32" s="117">
        <v>12</v>
      </c>
      <c r="D32" s="10">
        <v>2025</v>
      </c>
      <c r="E32" s="10" t="s">
        <v>119</v>
      </c>
      <c r="F32" s="67" t="s">
        <v>95</v>
      </c>
      <c r="G32" s="14">
        <v>1</v>
      </c>
      <c r="H32" s="67" t="s">
        <v>80</v>
      </c>
      <c r="I32" s="2">
        <v>60</v>
      </c>
      <c r="J32" s="2" t="s">
        <v>0</v>
      </c>
      <c r="K32" s="104">
        <v>7186</v>
      </c>
      <c r="L32" s="104">
        <f t="shared" ref="L32:L33" si="21">M32+N32+O32</f>
        <v>440386.82400000002</v>
      </c>
      <c r="M32" s="104">
        <f t="shared" ref="M32:M41" si="22">K32*I32</f>
        <v>431160</v>
      </c>
      <c r="N32" s="104">
        <f t="shared" ref="N32:N41" si="23">M32*2.14%</f>
        <v>9226.8240000000005</v>
      </c>
      <c r="O32" s="104">
        <v>0</v>
      </c>
    </row>
    <row r="33" spans="1:15" s="126" customFormat="1" x14ac:dyDescent="0.25">
      <c r="A33" s="10">
        <v>993</v>
      </c>
      <c r="B33" s="125">
        <v>9309</v>
      </c>
      <c r="C33" s="117">
        <f t="shared" ref="C33:C41" si="24">IF(A32&lt;&gt;A33, C32+1, C32)</f>
        <v>12</v>
      </c>
      <c r="D33" s="10">
        <v>2025</v>
      </c>
      <c r="E33" s="10" t="s">
        <v>119</v>
      </c>
      <c r="F33" s="67" t="s">
        <v>95</v>
      </c>
      <c r="G33" s="14">
        <v>1</v>
      </c>
      <c r="H33" s="67" t="s">
        <v>77</v>
      </c>
      <c r="I33" s="2">
        <v>340</v>
      </c>
      <c r="J33" s="2" t="s">
        <v>3</v>
      </c>
      <c r="K33" s="104">
        <v>6123</v>
      </c>
      <c r="L33" s="104">
        <f t="shared" si="21"/>
        <v>2126370.9479999999</v>
      </c>
      <c r="M33" s="104">
        <f t="shared" si="22"/>
        <v>2081820</v>
      </c>
      <c r="N33" s="104">
        <f t="shared" si="23"/>
        <v>44550.948000000004</v>
      </c>
      <c r="O33" s="104">
        <v>0</v>
      </c>
    </row>
    <row r="34" spans="1:15" s="126" customFormat="1" x14ac:dyDescent="0.25">
      <c r="A34" s="10">
        <v>993</v>
      </c>
      <c r="B34" s="125">
        <v>9308</v>
      </c>
      <c r="C34" s="117">
        <f t="shared" si="24"/>
        <v>12</v>
      </c>
      <c r="D34" s="10">
        <v>2025</v>
      </c>
      <c r="E34" s="10" t="s">
        <v>119</v>
      </c>
      <c r="F34" s="67" t="s">
        <v>95</v>
      </c>
      <c r="G34" s="14">
        <v>1</v>
      </c>
      <c r="H34" s="67" t="s">
        <v>2</v>
      </c>
      <c r="I34" s="2">
        <v>560</v>
      </c>
      <c r="J34" s="2" t="s">
        <v>3</v>
      </c>
      <c r="K34" s="112">
        <v>6453</v>
      </c>
      <c r="L34" s="104">
        <f t="shared" ref="L34" si="25">M34+O34+N34</f>
        <v>3691012.7519999999</v>
      </c>
      <c r="M34" s="104">
        <f t="shared" si="22"/>
        <v>3613680</v>
      </c>
      <c r="N34" s="104">
        <f t="shared" si="23"/>
        <v>77332.752000000008</v>
      </c>
      <c r="O34" s="104">
        <v>0</v>
      </c>
    </row>
    <row r="35" spans="1:15" s="126" customFormat="1" x14ac:dyDescent="0.25">
      <c r="A35" s="10">
        <v>995</v>
      </c>
      <c r="B35" s="125">
        <v>9333</v>
      </c>
      <c r="C35" s="117">
        <f t="shared" si="24"/>
        <v>13</v>
      </c>
      <c r="D35" s="10">
        <v>2025</v>
      </c>
      <c r="E35" s="10" t="s">
        <v>119</v>
      </c>
      <c r="F35" s="67" t="s">
        <v>96</v>
      </c>
      <c r="G35" s="14">
        <v>1</v>
      </c>
      <c r="H35" s="67" t="s">
        <v>80</v>
      </c>
      <c r="I35" s="2">
        <v>60</v>
      </c>
      <c r="J35" s="2" t="s">
        <v>0</v>
      </c>
      <c r="K35" s="104">
        <v>7186</v>
      </c>
      <c r="L35" s="104">
        <f t="shared" ref="L35:L36" si="26">M35+N35+O35</f>
        <v>440386.82400000002</v>
      </c>
      <c r="M35" s="104">
        <f t="shared" si="22"/>
        <v>431160</v>
      </c>
      <c r="N35" s="104">
        <f t="shared" si="23"/>
        <v>9226.8240000000005</v>
      </c>
      <c r="O35" s="104">
        <v>0</v>
      </c>
    </row>
    <row r="36" spans="1:15" s="126" customFormat="1" x14ac:dyDescent="0.25">
      <c r="A36" s="10">
        <v>995</v>
      </c>
      <c r="B36" s="125">
        <v>9334</v>
      </c>
      <c r="C36" s="117">
        <f t="shared" si="24"/>
        <v>13</v>
      </c>
      <c r="D36" s="10">
        <v>2025</v>
      </c>
      <c r="E36" s="10" t="s">
        <v>119</v>
      </c>
      <c r="F36" s="67" t="s">
        <v>96</v>
      </c>
      <c r="G36" s="14">
        <v>1</v>
      </c>
      <c r="H36" s="67" t="s">
        <v>77</v>
      </c>
      <c r="I36" s="2">
        <v>180</v>
      </c>
      <c r="J36" s="2" t="s">
        <v>3</v>
      </c>
      <c r="K36" s="104">
        <v>6123</v>
      </c>
      <c r="L36" s="104">
        <f t="shared" si="26"/>
        <v>1125725.7960000001</v>
      </c>
      <c r="M36" s="104">
        <f t="shared" si="22"/>
        <v>1102140</v>
      </c>
      <c r="N36" s="104">
        <f t="shared" si="23"/>
        <v>23585.796000000002</v>
      </c>
      <c r="O36" s="104">
        <v>0</v>
      </c>
    </row>
    <row r="37" spans="1:15" s="126" customFormat="1" x14ac:dyDescent="0.25">
      <c r="A37" s="10">
        <v>995</v>
      </c>
      <c r="B37" s="125">
        <v>9335</v>
      </c>
      <c r="C37" s="117">
        <f t="shared" si="24"/>
        <v>13</v>
      </c>
      <c r="D37" s="10">
        <v>2025</v>
      </c>
      <c r="E37" s="10" t="s">
        <v>119</v>
      </c>
      <c r="F37" s="67" t="s">
        <v>96</v>
      </c>
      <c r="G37" s="14">
        <v>1</v>
      </c>
      <c r="H37" s="67" t="s">
        <v>2</v>
      </c>
      <c r="I37" s="2">
        <v>280</v>
      </c>
      <c r="J37" s="2" t="s">
        <v>3</v>
      </c>
      <c r="K37" s="112">
        <v>6453</v>
      </c>
      <c r="L37" s="104">
        <f t="shared" ref="L37" si="27">M37+O37+N37</f>
        <v>1845506.3759999999</v>
      </c>
      <c r="M37" s="104">
        <f t="shared" si="22"/>
        <v>1806840</v>
      </c>
      <c r="N37" s="104">
        <f t="shared" si="23"/>
        <v>38666.376000000004</v>
      </c>
      <c r="O37" s="104">
        <v>0</v>
      </c>
    </row>
    <row r="38" spans="1:15" s="126" customFormat="1" x14ac:dyDescent="0.25">
      <c r="A38" s="10">
        <v>724</v>
      </c>
      <c r="B38" s="125">
        <v>6270</v>
      </c>
      <c r="C38" s="117">
        <f t="shared" si="24"/>
        <v>14</v>
      </c>
      <c r="D38" s="10">
        <v>2025</v>
      </c>
      <c r="E38" s="10" t="s">
        <v>119</v>
      </c>
      <c r="F38" s="67" t="s">
        <v>99</v>
      </c>
      <c r="G38" s="14">
        <v>1</v>
      </c>
      <c r="H38" s="67" t="s">
        <v>80</v>
      </c>
      <c r="I38" s="2">
        <v>60</v>
      </c>
      <c r="J38" s="2" t="s">
        <v>0</v>
      </c>
      <c r="K38" s="104">
        <v>7186</v>
      </c>
      <c r="L38" s="104">
        <f t="shared" ref="L38:L41" si="28">M38+N38+O38</f>
        <v>440386.82400000002</v>
      </c>
      <c r="M38" s="104">
        <f t="shared" si="22"/>
        <v>431160</v>
      </c>
      <c r="N38" s="104">
        <f t="shared" si="23"/>
        <v>9226.8240000000005</v>
      </c>
      <c r="O38" s="104">
        <v>0</v>
      </c>
    </row>
    <row r="39" spans="1:15" s="126" customFormat="1" x14ac:dyDescent="0.25">
      <c r="A39" s="10">
        <v>999</v>
      </c>
      <c r="B39" s="125">
        <v>9373</v>
      </c>
      <c r="C39" s="117">
        <f t="shared" si="24"/>
        <v>15</v>
      </c>
      <c r="D39" s="10">
        <v>2025</v>
      </c>
      <c r="E39" s="10" t="s">
        <v>119</v>
      </c>
      <c r="F39" s="67" t="s">
        <v>100</v>
      </c>
      <c r="G39" s="14">
        <v>1</v>
      </c>
      <c r="H39" s="67" t="s">
        <v>80</v>
      </c>
      <c r="I39" s="2">
        <v>55</v>
      </c>
      <c r="J39" s="2" t="s">
        <v>0</v>
      </c>
      <c r="K39" s="104">
        <v>7186</v>
      </c>
      <c r="L39" s="104">
        <f t="shared" si="28"/>
        <v>403687.92200000002</v>
      </c>
      <c r="M39" s="104">
        <f t="shared" si="22"/>
        <v>395230</v>
      </c>
      <c r="N39" s="104">
        <f t="shared" si="23"/>
        <v>8457.9220000000005</v>
      </c>
      <c r="O39" s="104">
        <v>0</v>
      </c>
    </row>
    <row r="40" spans="1:15" s="126" customFormat="1" x14ac:dyDescent="0.25">
      <c r="A40" s="10">
        <v>999</v>
      </c>
      <c r="B40" s="125">
        <v>9372</v>
      </c>
      <c r="C40" s="117">
        <f t="shared" si="24"/>
        <v>15</v>
      </c>
      <c r="D40" s="10">
        <v>2025</v>
      </c>
      <c r="E40" s="10" t="s">
        <v>119</v>
      </c>
      <c r="F40" s="67" t="s">
        <v>100</v>
      </c>
      <c r="G40" s="14">
        <v>1</v>
      </c>
      <c r="H40" s="67" t="s">
        <v>2</v>
      </c>
      <c r="I40" s="2">
        <v>560</v>
      </c>
      <c r="J40" s="2" t="s">
        <v>3</v>
      </c>
      <c r="K40" s="112">
        <v>6453</v>
      </c>
      <c r="L40" s="104">
        <f t="shared" si="28"/>
        <v>3691012.7519999999</v>
      </c>
      <c r="M40" s="104">
        <f t="shared" si="22"/>
        <v>3613680</v>
      </c>
      <c r="N40" s="104">
        <f t="shared" si="23"/>
        <v>77332.752000000008</v>
      </c>
      <c r="O40" s="104">
        <v>0</v>
      </c>
    </row>
    <row r="41" spans="1:15" s="126" customFormat="1" x14ac:dyDescent="0.25">
      <c r="A41" s="10">
        <v>999</v>
      </c>
      <c r="B41" s="129">
        <v>9374</v>
      </c>
      <c r="C41" s="117">
        <f t="shared" si="24"/>
        <v>15</v>
      </c>
      <c r="D41" s="10">
        <v>2025</v>
      </c>
      <c r="E41" s="10" t="s">
        <v>119</v>
      </c>
      <c r="F41" s="67" t="s">
        <v>100</v>
      </c>
      <c r="G41" s="14">
        <v>1</v>
      </c>
      <c r="H41" s="67" t="s">
        <v>77</v>
      </c>
      <c r="I41" s="2">
        <v>400</v>
      </c>
      <c r="J41" s="2" t="s">
        <v>3</v>
      </c>
      <c r="K41" s="104">
        <v>6123</v>
      </c>
      <c r="L41" s="104">
        <f t="shared" si="28"/>
        <v>2501612.88</v>
      </c>
      <c r="M41" s="104">
        <f t="shared" si="22"/>
        <v>2449200</v>
      </c>
      <c r="N41" s="104">
        <f t="shared" si="23"/>
        <v>52412.880000000005</v>
      </c>
      <c r="O41" s="104">
        <v>0</v>
      </c>
    </row>
    <row r="42" spans="1:15" s="69" customFormat="1" x14ac:dyDescent="0.25">
      <c r="A42" s="67">
        <v>949</v>
      </c>
      <c r="B42" s="125">
        <v>8792</v>
      </c>
      <c r="C42" s="117">
        <v>16</v>
      </c>
      <c r="D42" s="10">
        <v>2025</v>
      </c>
      <c r="E42" s="10" t="s">
        <v>119</v>
      </c>
      <c r="F42" s="67" t="s">
        <v>66</v>
      </c>
      <c r="G42" s="71">
        <v>1</v>
      </c>
      <c r="H42" s="67" t="s">
        <v>80</v>
      </c>
      <c r="I42" s="68">
        <v>60</v>
      </c>
      <c r="J42" s="68" t="s">
        <v>0</v>
      </c>
      <c r="K42" s="104">
        <v>7186</v>
      </c>
      <c r="L42" s="112">
        <f t="shared" si="6"/>
        <v>440386.82400000002</v>
      </c>
      <c r="M42" s="112">
        <f t="shared" si="7"/>
        <v>431160</v>
      </c>
      <c r="N42" s="112">
        <f t="shared" si="8"/>
        <v>9226.8240000000005</v>
      </c>
      <c r="O42" s="112">
        <v>0</v>
      </c>
    </row>
    <row r="43" spans="1:15" s="69" customFormat="1" x14ac:dyDescent="0.25">
      <c r="A43" s="67">
        <v>949</v>
      </c>
      <c r="B43" s="125">
        <v>8789</v>
      </c>
      <c r="C43" s="117">
        <f t="shared" si="10"/>
        <v>16</v>
      </c>
      <c r="D43" s="10">
        <v>2025</v>
      </c>
      <c r="E43" s="10" t="s">
        <v>119</v>
      </c>
      <c r="F43" s="67" t="s">
        <v>66</v>
      </c>
      <c r="G43" s="71">
        <v>1</v>
      </c>
      <c r="H43" s="67" t="s">
        <v>79</v>
      </c>
      <c r="I43" s="68">
        <v>180</v>
      </c>
      <c r="J43" s="68" t="s">
        <v>0</v>
      </c>
      <c r="K43" s="104">
        <v>5546</v>
      </c>
      <c r="L43" s="112">
        <f t="shared" si="6"/>
        <v>1019643.192</v>
      </c>
      <c r="M43" s="112">
        <f t="shared" si="7"/>
        <v>998280</v>
      </c>
      <c r="N43" s="112">
        <f t="shared" si="8"/>
        <v>21363.192000000003</v>
      </c>
      <c r="O43" s="112">
        <v>0</v>
      </c>
    </row>
    <row r="44" spans="1:15" s="69" customFormat="1" x14ac:dyDescent="0.25">
      <c r="A44" s="67">
        <v>949</v>
      </c>
      <c r="B44" s="125">
        <v>8791</v>
      </c>
      <c r="C44" s="117">
        <f t="shared" si="10"/>
        <v>16</v>
      </c>
      <c r="D44" s="10">
        <v>2025</v>
      </c>
      <c r="E44" s="10" t="s">
        <v>119</v>
      </c>
      <c r="F44" s="67" t="s">
        <v>66</v>
      </c>
      <c r="G44" s="71">
        <v>1</v>
      </c>
      <c r="H44" s="67" t="s">
        <v>77</v>
      </c>
      <c r="I44" s="68">
        <v>360</v>
      </c>
      <c r="J44" s="68" t="s">
        <v>3</v>
      </c>
      <c r="K44" s="104">
        <v>6123</v>
      </c>
      <c r="L44" s="112">
        <f>M44+N44+O44</f>
        <v>2251451.5920000002</v>
      </c>
      <c r="M44" s="112">
        <f t="shared" si="7"/>
        <v>2204280</v>
      </c>
      <c r="N44" s="112">
        <f t="shared" si="8"/>
        <v>47171.592000000004</v>
      </c>
      <c r="O44" s="112">
        <v>0</v>
      </c>
    </row>
    <row r="45" spans="1:15" x14ac:dyDescent="0.25">
      <c r="A45" s="10">
        <v>955</v>
      </c>
      <c r="B45" s="125">
        <v>8791</v>
      </c>
      <c r="C45" s="103">
        <v>17</v>
      </c>
      <c r="D45" s="10">
        <v>2024</v>
      </c>
      <c r="E45" s="10" t="s">
        <v>119</v>
      </c>
      <c r="F45" s="67" t="s">
        <v>67</v>
      </c>
      <c r="G45" s="14">
        <v>1</v>
      </c>
      <c r="H45" s="67" t="s">
        <v>4</v>
      </c>
      <c r="I45" s="2">
        <v>520</v>
      </c>
      <c r="J45" s="2" t="s">
        <v>3</v>
      </c>
      <c r="K45" s="104">
        <v>8845</v>
      </c>
      <c r="L45" s="104">
        <f t="shared" ref="L45" si="29">M45+O45+N45</f>
        <v>4697827.16</v>
      </c>
      <c r="M45" s="104">
        <f t="shared" si="7"/>
        <v>4599400</v>
      </c>
      <c r="N45" s="104">
        <f t="shared" si="8"/>
        <v>98427.160000000018</v>
      </c>
      <c r="O45" s="106">
        <f>SUM(O42:O44)</f>
        <v>0</v>
      </c>
    </row>
    <row r="46" spans="1:15" s="69" customFormat="1" x14ac:dyDescent="0.25">
      <c r="A46" s="67">
        <v>955</v>
      </c>
      <c r="B46" s="125">
        <v>8791</v>
      </c>
      <c r="C46" s="117">
        <f>IF(A44&lt;&gt;A46, C44+1, C44)</f>
        <v>17</v>
      </c>
      <c r="D46" s="10">
        <v>2025</v>
      </c>
      <c r="E46" s="10" t="s">
        <v>119</v>
      </c>
      <c r="F46" s="67" t="s">
        <v>67</v>
      </c>
      <c r="G46" s="71">
        <v>1</v>
      </c>
      <c r="H46" s="67" t="s">
        <v>77</v>
      </c>
      <c r="I46" s="68">
        <v>380</v>
      </c>
      <c r="J46" s="68" t="s">
        <v>3</v>
      </c>
      <c r="K46" s="104">
        <v>6123</v>
      </c>
      <c r="L46" s="112">
        <f>M46+N46+O46</f>
        <v>2376532.236</v>
      </c>
      <c r="M46" s="112">
        <f t="shared" si="7"/>
        <v>2326740</v>
      </c>
      <c r="N46" s="112">
        <f t="shared" si="8"/>
        <v>49792.236000000004</v>
      </c>
      <c r="O46" s="112">
        <v>0</v>
      </c>
    </row>
    <row r="47" spans="1:15" s="69" customFormat="1" x14ac:dyDescent="0.25">
      <c r="A47" s="67">
        <v>955</v>
      </c>
      <c r="B47" s="125">
        <v>8791</v>
      </c>
      <c r="C47" s="117">
        <f t="shared" si="10"/>
        <v>17</v>
      </c>
      <c r="D47" s="10">
        <v>2025</v>
      </c>
      <c r="E47" s="10" t="s">
        <v>119</v>
      </c>
      <c r="F47" s="67" t="s">
        <v>67</v>
      </c>
      <c r="G47" s="71">
        <v>1</v>
      </c>
      <c r="H47" s="67" t="s">
        <v>80</v>
      </c>
      <c r="I47" s="68">
        <v>60</v>
      </c>
      <c r="J47" s="68" t="s">
        <v>3</v>
      </c>
      <c r="K47" s="104">
        <v>7186</v>
      </c>
      <c r="L47" s="112">
        <f t="shared" si="6"/>
        <v>440386.82400000002</v>
      </c>
      <c r="M47" s="112">
        <f t="shared" si="7"/>
        <v>431160</v>
      </c>
      <c r="N47" s="112">
        <f t="shared" si="8"/>
        <v>9226.8240000000005</v>
      </c>
      <c r="O47" s="113">
        <f>SUM(O12:O44)</f>
        <v>0</v>
      </c>
    </row>
    <row r="48" spans="1:15" s="69" customFormat="1" x14ac:dyDescent="0.25">
      <c r="A48" s="67">
        <v>955</v>
      </c>
      <c r="B48" s="125">
        <v>8791</v>
      </c>
      <c r="C48" s="117">
        <f t="shared" si="10"/>
        <v>17</v>
      </c>
      <c r="D48" s="10">
        <v>2025</v>
      </c>
      <c r="E48" s="10" t="s">
        <v>119</v>
      </c>
      <c r="F48" s="67" t="s">
        <v>67</v>
      </c>
      <c r="G48" s="71">
        <v>1</v>
      </c>
      <c r="H48" s="67" t="s">
        <v>2</v>
      </c>
      <c r="I48" s="68">
        <v>480</v>
      </c>
      <c r="J48" s="68" t="s">
        <v>3</v>
      </c>
      <c r="K48" s="112">
        <v>6453</v>
      </c>
      <c r="L48" s="112">
        <f>M48+O48+N48</f>
        <v>3163725.216</v>
      </c>
      <c r="M48" s="112">
        <f>K48*I48</f>
        <v>3097440</v>
      </c>
      <c r="N48" s="112">
        <f>M48*2.14%</f>
        <v>66285.216</v>
      </c>
      <c r="O48" s="113">
        <f>SUM(O42:O47)</f>
        <v>0</v>
      </c>
    </row>
    <row r="49" spans="1:15" x14ac:dyDescent="0.25">
      <c r="A49" s="10">
        <v>957</v>
      </c>
      <c r="B49" s="125">
        <v>8791</v>
      </c>
      <c r="C49" s="117">
        <f t="shared" si="10"/>
        <v>18</v>
      </c>
      <c r="D49" s="10">
        <v>2025</v>
      </c>
      <c r="E49" s="10" t="s">
        <v>119</v>
      </c>
      <c r="F49" s="67" t="s">
        <v>108</v>
      </c>
      <c r="G49" s="14">
        <v>1</v>
      </c>
      <c r="H49" s="67" t="s">
        <v>2</v>
      </c>
      <c r="I49" s="2">
        <v>480</v>
      </c>
      <c r="J49" s="2" t="s">
        <v>3</v>
      </c>
      <c r="K49" s="112">
        <v>6453</v>
      </c>
      <c r="L49" s="104">
        <f t="shared" ref="L49:L53" si="30">M49+O49+N49</f>
        <v>3163725.216</v>
      </c>
      <c r="M49" s="104">
        <f t="shared" ref="M49:M53" si="31">K49*I49</f>
        <v>3097440</v>
      </c>
      <c r="N49" s="104">
        <f t="shared" ref="N49:N53" si="32">M49*2.14%</f>
        <v>66285.216</v>
      </c>
      <c r="O49" s="104">
        <v>0</v>
      </c>
    </row>
    <row r="50" spans="1:15" x14ac:dyDescent="0.25">
      <c r="A50" s="10">
        <v>957</v>
      </c>
      <c r="B50" s="125">
        <v>8791</v>
      </c>
      <c r="C50" s="117">
        <f t="shared" si="10"/>
        <v>18</v>
      </c>
      <c r="D50" s="10">
        <v>2025</v>
      </c>
      <c r="E50" s="10" t="s">
        <v>119</v>
      </c>
      <c r="F50" s="67" t="s">
        <v>108</v>
      </c>
      <c r="G50" s="14">
        <v>1</v>
      </c>
      <c r="H50" s="67" t="s">
        <v>77</v>
      </c>
      <c r="I50" s="2">
        <v>340</v>
      </c>
      <c r="J50" s="2" t="s">
        <v>3</v>
      </c>
      <c r="K50" s="104">
        <v>6123</v>
      </c>
      <c r="L50" s="104">
        <f t="shared" si="30"/>
        <v>2126370.9479999999</v>
      </c>
      <c r="M50" s="104">
        <f t="shared" si="31"/>
        <v>2081820</v>
      </c>
      <c r="N50" s="104">
        <f t="shared" si="32"/>
        <v>44550.948000000004</v>
      </c>
      <c r="O50" s="104">
        <v>0</v>
      </c>
    </row>
    <row r="51" spans="1:15" x14ac:dyDescent="0.25">
      <c r="A51" s="10">
        <v>957</v>
      </c>
      <c r="B51" s="125">
        <v>8791</v>
      </c>
      <c r="C51" s="117">
        <f t="shared" si="10"/>
        <v>18</v>
      </c>
      <c r="D51" s="10">
        <v>2025</v>
      </c>
      <c r="E51" s="10" t="s">
        <v>119</v>
      </c>
      <c r="F51" s="67" t="s">
        <v>108</v>
      </c>
      <c r="G51" s="14">
        <v>1</v>
      </c>
      <c r="H51" s="67" t="s">
        <v>1</v>
      </c>
      <c r="I51" s="2">
        <v>120</v>
      </c>
      <c r="J51" s="2" t="s">
        <v>0</v>
      </c>
      <c r="K51" s="104">
        <v>5052</v>
      </c>
      <c r="L51" s="104">
        <f t="shared" si="30"/>
        <v>619213.53599999996</v>
      </c>
      <c r="M51" s="104">
        <f t="shared" si="31"/>
        <v>606240</v>
      </c>
      <c r="N51" s="104">
        <f t="shared" si="32"/>
        <v>12973.536000000002</v>
      </c>
      <c r="O51" s="104">
        <v>0</v>
      </c>
    </row>
    <row r="52" spans="1:15" x14ac:dyDescent="0.25">
      <c r="A52" s="10">
        <v>1122</v>
      </c>
      <c r="B52" s="125">
        <v>8791</v>
      </c>
      <c r="C52" s="117">
        <f t="shared" si="10"/>
        <v>19</v>
      </c>
      <c r="D52" s="10">
        <v>2025</v>
      </c>
      <c r="E52" s="10" t="s">
        <v>119</v>
      </c>
      <c r="F52" s="67" t="s">
        <v>106</v>
      </c>
      <c r="G52" s="14">
        <v>1</v>
      </c>
      <c r="H52" s="67" t="s">
        <v>2</v>
      </c>
      <c r="I52" s="2">
        <v>480</v>
      </c>
      <c r="J52" s="2" t="s">
        <v>3</v>
      </c>
      <c r="K52" s="112">
        <v>6453</v>
      </c>
      <c r="L52" s="104">
        <f t="shared" si="30"/>
        <v>3163725.216</v>
      </c>
      <c r="M52" s="104">
        <f t="shared" si="31"/>
        <v>3097440</v>
      </c>
      <c r="N52" s="104">
        <f t="shared" si="32"/>
        <v>66285.216</v>
      </c>
      <c r="O52" s="104">
        <v>0</v>
      </c>
    </row>
    <row r="53" spans="1:15" x14ac:dyDescent="0.25">
      <c r="A53" s="10">
        <v>1122</v>
      </c>
      <c r="B53" s="125">
        <v>8791</v>
      </c>
      <c r="C53" s="117">
        <f t="shared" si="10"/>
        <v>19</v>
      </c>
      <c r="D53" s="10">
        <v>2025</v>
      </c>
      <c r="E53" s="10" t="s">
        <v>119</v>
      </c>
      <c r="F53" s="67" t="s">
        <v>106</v>
      </c>
      <c r="G53" s="14">
        <v>1</v>
      </c>
      <c r="H53" s="67" t="s">
        <v>77</v>
      </c>
      <c r="I53" s="2">
        <v>320</v>
      </c>
      <c r="J53" s="2" t="s">
        <v>63</v>
      </c>
      <c r="K53" s="104">
        <v>6123</v>
      </c>
      <c r="L53" s="104">
        <f t="shared" si="30"/>
        <v>2001290.304</v>
      </c>
      <c r="M53" s="104">
        <f t="shared" si="31"/>
        <v>1959360</v>
      </c>
      <c r="N53" s="104">
        <f t="shared" si="32"/>
        <v>41930.304000000004</v>
      </c>
      <c r="O53" s="104">
        <v>0</v>
      </c>
    </row>
    <row r="54" spans="1:15" x14ac:dyDescent="0.25">
      <c r="A54" s="10">
        <v>1122</v>
      </c>
      <c r="B54" s="125">
        <v>8791</v>
      </c>
      <c r="C54" s="117">
        <f t="shared" si="10"/>
        <v>19</v>
      </c>
      <c r="D54" s="10">
        <v>2025</v>
      </c>
      <c r="E54" s="10" t="s">
        <v>119</v>
      </c>
      <c r="F54" s="67" t="s">
        <v>106</v>
      </c>
      <c r="G54" s="14">
        <v>1</v>
      </c>
      <c r="H54" s="67" t="s">
        <v>80</v>
      </c>
      <c r="I54" s="2">
        <v>60</v>
      </c>
      <c r="J54" s="2" t="s">
        <v>0</v>
      </c>
      <c r="K54" s="104">
        <v>7186</v>
      </c>
      <c r="L54" s="104">
        <f t="shared" si="6"/>
        <v>440386.82400000002</v>
      </c>
      <c r="M54" s="104">
        <f t="shared" si="7"/>
        <v>431160</v>
      </c>
      <c r="N54" s="104">
        <f t="shared" si="8"/>
        <v>9226.8240000000005</v>
      </c>
      <c r="O54" s="104">
        <v>0</v>
      </c>
    </row>
    <row r="55" spans="1:15" x14ac:dyDescent="0.25">
      <c r="A55" s="10">
        <v>958</v>
      </c>
      <c r="B55" s="125">
        <v>8791</v>
      </c>
      <c r="C55" s="117">
        <f t="shared" si="10"/>
        <v>20</v>
      </c>
      <c r="D55" s="10">
        <v>2025</v>
      </c>
      <c r="E55" s="10" t="s">
        <v>119</v>
      </c>
      <c r="F55" s="67" t="s">
        <v>88</v>
      </c>
      <c r="G55" s="14">
        <v>1</v>
      </c>
      <c r="H55" s="67" t="s">
        <v>80</v>
      </c>
      <c r="I55" s="2">
        <v>60</v>
      </c>
      <c r="J55" s="2" t="s">
        <v>0</v>
      </c>
      <c r="K55" s="104">
        <v>7186</v>
      </c>
      <c r="L55" s="104">
        <f t="shared" si="6"/>
        <v>440386.82400000002</v>
      </c>
      <c r="M55" s="104">
        <f t="shared" si="7"/>
        <v>431160</v>
      </c>
      <c r="N55" s="104">
        <f t="shared" si="8"/>
        <v>9226.8240000000005</v>
      </c>
      <c r="O55" s="104">
        <v>0</v>
      </c>
    </row>
    <row r="56" spans="1:15" x14ac:dyDescent="0.25">
      <c r="A56" s="10">
        <v>958</v>
      </c>
      <c r="B56" s="125">
        <v>8791</v>
      </c>
      <c r="C56" s="117">
        <f t="shared" si="10"/>
        <v>20</v>
      </c>
      <c r="D56" s="10">
        <v>2025</v>
      </c>
      <c r="E56" s="10" t="s">
        <v>119</v>
      </c>
      <c r="F56" s="67" t="s">
        <v>88</v>
      </c>
      <c r="G56" s="14">
        <v>1</v>
      </c>
      <c r="H56" s="67" t="s">
        <v>77</v>
      </c>
      <c r="I56" s="2">
        <v>398</v>
      </c>
      <c r="J56" s="2" t="s">
        <v>3</v>
      </c>
      <c r="K56" s="104">
        <v>6123</v>
      </c>
      <c r="L56" s="104">
        <f t="shared" ref="L56:L57" si="33">M56+N56+O56</f>
        <v>2489104.8155999999</v>
      </c>
      <c r="M56" s="104">
        <f t="shared" ref="M56:M60" si="34">K56*I56</f>
        <v>2436954</v>
      </c>
      <c r="N56" s="104">
        <f t="shared" ref="N56:N60" si="35">M56*2.14%</f>
        <v>52150.815600000009</v>
      </c>
      <c r="O56" s="104">
        <v>0</v>
      </c>
    </row>
    <row r="57" spans="1:15" x14ac:dyDescent="0.25">
      <c r="A57" s="10">
        <v>958</v>
      </c>
      <c r="B57" s="125">
        <v>8791</v>
      </c>
      <c r="C57" s="117">
        <f t="shared" si="10"/>
        <v>20</v>
      </c>
      <c r="D57" s="10">
        <v>2025</v>
      </c>
      <c r="E57" s="10" t="s">
        <v>119</v>
      </c>
      <c r="F57" s="67" t="s">
        <v>88</v>
      </c>
      <c r="G57" s="14">
        <v>1</v>
      </c>
      <c r="H57" s="67" t="s">
        <v>79</v>
      </c>
      <c r="I57" s="2">
        <v>230</v>
      </c>
      <c r="J57" s="2" t="s">
        <v>0</v>
      </c>
      <c r="K57" s="104">
        <v>5546</v>
      </c>
      <c r="L57" s="104">
        <f t="shared" si="33"/>
        <v>1302877.412</v>
      </c>
      <c r="M57" s="104">
        <f t="shared" si="34"/>
        <v>1275580</v>
      </c>
      <c r="N57" s="104">
        <f t="shared" si="35"/>
        <v>27297.412000000004</v>
      </c>
      <c r="O57" s="104">
        <v>0</v>
      </c>
    </row>
    <row r="58" spans="1:15" x14ac:dyDescent="0.25">
      <c r="A58" s="10">
        <v>958</v>
      </c>
      <c r="B58" s="125">
        <v>8791</v>
      </c>
      <c r="C58" s="117">
        <f t="shared" si="10"/>
        <v>20</v>
      </c>
      <c r="D58" s="10">
        <v>2025</v>
      </c>
      <c r="E58" s="10" t="s">
        <v>119</v>
      </c>
      <c r="F58" s="67" t="s">
        <v>88</v>
      </c>
      <c r="G58" s="14">
        <v>1</v>
      </c>
      <c r="H58" s="67" t="s">
        <v>1</v>
      </c>
      <c r="I58" s="2">
        <v>120</v>
      </c>
      <c r="J58" s="2" t="s">
        <v>0</v>
      </c>
      <c r="K58" s="104">
        <v>5052</v>
      </c>
      <c r="L58" s="104">
        <f t="shared" ref="L58:L60" si="36">M58+O58+N58</f>
        <v>619213.53599999996</v>
      </c>
      <c r="M58" s="104">
        <f t="shared" si="34"/>
        <v>606240</v>
      </c>
      <c r="N58" s="104">
        <f t="shared" si="35"/>
        <v>12973.536000000002</v>
      </c>
      <c r="O58" s="104">
        <v>0</v>
      </c>
    </row>
    <row r="59" spans="1:15" x14ac:dyDescent="0.25">
      <c r="A59" s="10">
        <v>958</v>
      </c>
      <c r="B59" s="125">
        <v>8791</v>
      </c>
      <c r="C59" s="117">
        <f t="shared" si="10"/>
        <v>20</v>
      </c>
      <c r="D59" s="10">
        <v>2025</v>
      </c>
      <c r="E59" s="10" t="s">
        <v>119</v>
      </c>
      <c r="F59" s="67" t="s">
        <v>88</v>
      </c>
      <c r="G59" s="14">
        <v>1</v>
      </c>
      <c r="H59" s="67" t="s">
        <v>5</v>
      </c>
      <c r="I59" s="2">
        <v>180</v>
      </c>
      <c r="J59" s="2" t="s">
        <v>0</v>
      </c>
      <c r="K59" s="104">
        <v>4549</v>
      </c>
      <c r="L59" s="104">
        <f t="shared" si="36"/>
        <v>836342.74800000002</v>
      </c>
      <c r="M59" s="104">
        <f t="shared" si="34"/>
        <v>818820</v>
      </c>
      <c r="N59" s="104">
        <f t="shared" si="35"/>
        <v>17522.748000000003</v>
      </c>
      <c r="O59" s="104">
        <v>0</v>
      </c>
    </row>
    <row r="60" spans="1:15" x14ac:dyDescent="0.25">
      <c r="A60" s="10">
        <v>958</v>
      </c>
      <c r="B60" s="125">
        <v>8791</v>
      </c>
      <c r="C60" s="117">
        <f t="shared" si="10"/>
        <v>20</v>
      </c>
      <c r="D60" s="10">
        <v>2025</v>
      </c>
      <c r="E60" s="10" t="s">
        <v>119</v>
      </c>
      <c r="F60" s="67" t="s">
        <v>88</v>
      </c>
      <c r="G60" s="14">
        <v>1</v>
      </c>
      <c r="H60" s="67" t="s">
        <v>2</v>
      </c>
      <c r="I60" s="2">
        <v>380</v>
      </c>
      <c r="J60" s="2" t="s">
        <v>3</v>
      </c>
      <c r="K60" s="112">
        <v>6453</v>
      </c>
      <c r="L60" s="104">
        <f t="shared" si="36"/>
        <v>2504615.7960000001</v>
      </c>
      <c r="M60" s="104">
        <f t="shared" si="34"/>
        <v>2452140</v>
      </c>
      <c r="N60" s="104">
        <f t="shared" si="35"/>
        <v>52475.796000000009</v>
      </c>
      <c r="O60" s="104">
        <v>0</v>
      </c>
    </row>
    <row r="61" spans="1:15" x14ac:dyDescent="0.25">
      <c r="A61" s="10">
        <v>925</v>
      </c>
      <c r="B61" s="125">
        <v>8791</v>
      </c>
      <c r="C61" s="117">
        <f t="shared" si="10"/>
        <v>21</v>
      </c>
      <c r="D61" s="10">
        <v>2025</v>
      </c>
      <c r="E61" s="10" t="s">
        <v>119</v>
      </c>
      <c r="F61" s="67" t="s">
        <v>97</v>
      </c>
      <c r="G61" s="14">
        <v>1</v>
      </c>
      <c r="H61" s="67" t="s">
        <v>1</v>
      </c>
      <c r="I61" s="2">
        <v>120</v>
      </c>
      <c r="J61" s="2" t="s">
        <v>63</v>
      </c>
      <c r="K61" s="104">
        <v>5052</v>
      </c>
      <c r="L61" s="104">
        <f t="shared" ref="L61" si="37">M61+N61+O61</f>
        <v>619213.53599999996</v>
      </c>
      <c r="M61" s="104">
        <f t="shared" ref="M61" si="38">K61*I61</f>
        <v>606240</v>
      </c>
      <c r="N61" s="104">
        <f t="shared" ref="N61" si="39">M61*2.14%</f>
        <v>12973.536000000002</v>
      </c>
      <c r="O61" s="104">
        <v>0</v>
      </c>
    </row>
    <row r="62" spans="1:15" x14ac:dyDescent="0.25">
      <c r="A62" s="10">
        <v>925</v>
      </c>
      <c r="B62" s="125">
        <v>8791</v>
      </c>
      <c r="C62" s="117">
        <f t="shared" si="10"/>
        <v>21</v>
      </c>
      <c r="D62" s="10">
        <v>2025</v>
      </c>
      <c r="E62" s="10" t="s">
        <v>119</v>
      </c>
      <c r="F62" s="67" t="s">
        <v>97</v>
      </c>
      <c r="G62" s="14">
        <v>1</v>
      </c>
      <c r="H62" s="67" t="s">
        <v>78</v>
      </c>
      <c r="I62" s="2">
        <v>200</v>
      </c>
      <c r="J62" s="2" t="s">
        <v>0</v>
      </c>
      <c r="K62" s="104">
        <v>2060</v>
      </c>
      <c r="L62" s="104">
        <f t="shared" si="6"/>
        <v>420816.8</v>
      </c>
      <c r="M62" s="104">
        <f t="shared" si="7"/>
        <v>412000</v>
      </c>
      <c r="N62" s="104">
        <f t="shared" si="8"/>
        <v>8816.8000000000011</v>
      </c>
      <c r="O62" s="104">
        <v>0</v>
      </c>
    </row>
    <row r="63" spans="1:15" x14ac:dyDescent="0.25">
      <c r="A63" s="10">
        <v>959</v>
      </c>
      <c r="B63" s="125">
        <v>8791</v>
      </c>
      <c r="C63" s="117">
        <f t="shared" si="10"/>
        <v>22</v>
      </c>
      <c r="D63" s="10">
        <v>2025</v>
      </c>
      <c r="E63" s="10" t="s">
        <v>119</v>
      </c>
      <c r="F63" s="67" t="s">
        <v>68</v>
      </c>
      <c r="G63" s="14">
        <v>1</v>
      </c>
      <c r="H63" s="67" t="s">
        <v>1</v>
      </c>
      <c r="I63" s="2">
        <v>80</v>
      </c>
      <c r="J63" s="2" t="s">
        <v>3</v>
      </c>
      <c r="K63" s="104">
        <v>5052</v>
      </c>
      <c r="L63" s="104">
        <f t="shared" si="6"/>
        <v>412809.02399999998</v>
      </c>
      <c r="M63" s="104">
        <f t="shared" si="7"/>
        <v>404160</v>
      </c>
      <c r="N63" s="104">
        <f t="shared" si="8"/>
        <v>8649.0240000000013</v>
      </c>
      <c r="O63" s="104">
        <v>0</v>
      </c>
    </row>
    <row r="64" spans="1:15" x14ac:dyDescent="0.25">
      <c r="A64" s="10">
        <v>959</v>
      </c>
      <c r="B64" s="125">
        <v>8791</v>
      </c>
      <c r="C64" s="117">
        <f t="shared" si="10"/>
        <v>22</v>
      </c>
      <c r="D64" s="10">
        <v>2025</v>
      </c>
      <c r="E64" s="10" t="s">
        <v>119</v>
      </c>
      <c r="F64" s="67" t="s">
        <v>68</v>
      </c>
      <c r="G64" s="14">
        <v>1</v>
      </c>
      <c r="H64" s="67" t="s">
        <v>79</v>
      </c>
      <c r="I64" s="2">
        <v>180</v>
      </c>
      <c r="J64" s="2" t="s">
        <v>0</v>
      </c>
      <c r="K64" s="104">
        <v>5546</v>
      </c>
      <c r="L64" s="104">
        <f t="shared" si="6"/>
        <v>1019643.192</v>
      </c>
      <c r="M64" s="104">
        <f t="shared" si="7"/>
        <v>998280</v>
      </c>
      <c r="N64" s="104">
        <f t="shared" si="8"/>
        <v>21363.192000000003</v>
      </c>
      <c r="O64" s="104">
        <v>0</v>
      </c>
    </row>
    <row r="65" spans="1:15" x14ac:dyDescent="0.25">
      <c r="A65" s="10">
        <v>966</v>
      </c>
      <c r="B65" s="125">
        <v>8791</v>
      </c>
      <c r="C65" s="103">
        <v>23</v>
      </c>
      <c r="D65" s="10">
        <v>2024</v>
      </c>
      <c r="E65" s="10" t="s">
        <v>119</v>
      </c>
      <c r="F65" s="82" t="s">
        <v>89</v>
      </c>
      <c r="G65" s="14">
        <v>1</v>
      </c>
      <c r="H65" s="67" t="s">
        <v>4</v>
      </c>
      <c r="I65" s="2">
        <v>680</v>
      </c>
      <c r="J65" s="2" t="s">
        <v>3</v>
      </c>
      <c r="K65" s="104">
        <v>8845</v>
      </c>
      <c r="L65" s="104">
        <f t="shared" ref="L65" si="40">M65+O65+N65</f>
        <v>6143312.4400000004</v>
      </c>
      <c r="M65" s="104">
        <f t="shared" si="7"/>
        <v>6014600</v>
      </c>
      <c r="N65" s="104">
        <f t="shared" si="8"/>
        <v>128712.44000000002</v>
      </c>
      <c r="O65" s="104">
        <v>0</v>
      </c>
    </row>
    <row r="66" spans="1:15" x14ac:dyDescent="0.25">
      <c r="A66" s="10">
        <v>966</v>
      </c>
      <c r="B66" s="125">
        <v>8791</v>
      </c>
      <c r="C66" s="117">
        <v>23</v>
      </c>
      <c r="D66" s="10">
        <v>2025</v>
      </c>
      <c r="E66" s="10" t="s">
        <v>119</v>
      </c>
      <c r="F66" s="82" t="s">
        <v>89</v>
      </c>
      <c r="G66" s="14">
        <v>1</v>
      </c>
      <c r="H66" s="67" t="s">
        <v>77</v>
      </c>
      <c r="I66" s="2">
        <v>460</v>
      </c>
      <c r="J66" s="2" t="s">
        <v>3</v>
      </c>
      <c r="K66" s="104">
        <v>6123</v>
      </c>
      <c r="L66" s="104">
        <f>M66+N66+O66</f>
        <v>2876854.8119999999</v>
      </c>
      <c r="M66" s="104">
        <f t="shared" si="7"/>
        <v>2816580</v>
      </c>
      <c r="N66" s="104">
        <f t="shared" si="8"/>
        <v>60274.812000000005</v>
      </c>
      <c r="O66" s="104">
        <v>0</v>
      </c>
    </row>
    <row r="67" spans="1:15" x14ac:dyDescent="0.25">
      <c r="A67" s="10">
        <v>966</v>
      </c>
      <c r="B67" s="125">
        <v>8791</v>
      </c>
      <c r="C67" s="117">
        <f t="shared" si="10"/>
        <v>23</v>
      </c>
      <c r="D67" s="10">
        <v>2025</v>
      </c>
      <c r="E67" s="10" t="s">
        <v>119</v>
      </c>
      <c r="F67" s="82" t="s">
        <v>89</v>
      </c>
      <c r="G67" s="14">
        <v>1</v>
      </c>
      <c r="H67" s="67" t="s">
        <v>79</v>
      </c>
      <c r="I67" s="2">
        <v>80</v>
      </c>
      <c r="J67" s="2" t="s">
        <v>0</v>
      </c>
      <c r="K67" s="104">
        <v>5546</v>
      </c>
      <c r="L67" s="104">
        <f t="shared" si="6"/>
        <v>453174.75199999998</v>
      </c>
      <c r="M67" s="104">
        <f t="shared" si="7"/>
        <v>443680</v>
      </c>
      <c r="N67" s="104">
        <f t="shared" si="8"/>
        <v>9494.7520000000004</v>
      </c>
      <c r="O67" s="104">
        <v>0</v>
      </c>
    </row>
    <row r="68" spans="1:15" x14ac:dyDescent="0.25">
      <c r="A68" s="10">
        <v>966</v>
      </c>
      <c r="B68" s="125">
        <v>8791</v>
      </c>
      <c r="C68" s="117">
        <f t="shared" si="10"/>
        <v>23</v>
      </c>
      <c r="D68" s="10">
        <v>2025</v>
      </c>
      <c r="E68" s="10" t="s">
        <v>119</v>
      </c>
      <c r="F68" s="82" t="s">
        <v>89</v>
      </c>
      <c r="G68" s="14">
        <v>1</v>
      </c>
      <c r="H68" s="67" t="s">
        <v>2</v>
      </c>
      <c r="I68" s="2">
        <v>360</v>
      </c>
      <c r="J68" s="2" t="s">
        <v>3</v>
      </c>
      <c r="K68" s="112">
        <v>6453</v>
      </c>
      <c r="L68" s="104">
        <f t="shared" ref="L68:L69" si="41">M68+O68+N68</f>
        <v>2372793.912</v>
      </c>
      <c r="M68" s="104">
        <f t="shared" si="7"/>
        <v>2323080</v>
      </c>
      <c r="N68" s="104">
        <f t="shared" si="8"/>
        <v>49713.912000000004</v>
      </c>
      <c r="O68" s="104">
        <v>0</v>
      </c>
    </row>
    <row r="69" spans="1:15" x14ac:dyDescent="0.25">
      <c r="A69" s="10">
        <v>970</v>
      </c>
      <c r="B69" s="125">
        <v>8791</v>
      </c>
      <c r="C69" s="103">
        <v>24</v>
      </c>
      <c r="D69" s="10">
        <v>2024</v>
      </c>
      <c r="E69" s="10" t="s">
        <v>119</v>
      </c>
      <c r="F69" s="67" t="s">
        <v>92</v>
      </c>
      <c r="G69" s="14">
        <v>1</v>
      </c>
      <c r="H69" s="67" t="s">
        <v>4</v>
      </c>
      <c r="I69" s="2">
        <v>420</v>
      </c>
      <c r="J69" s="2" t="s">
        <v>3</v>
      </c>
      <c r="K69" s="104">
        <v>8845</v>
      </c>
      <c r="L69" s="104">
        <f t="shared" si="41"/>
        <v>3794398.86</v>
      </c>
      <c r="M69" s="104">
        <f t="shared" si="7"/>
        <v>3714900</v>
      </c>
      <c r="N69" s="104">
        <f t="shared" si="8"/>
        <v>79498.860000000015</v>
      </c>
      <c r="O69" s="104">
        <v>0</v>
      </c>
    </row>
    <row r="70" spans="1:15" x14ac:dyDescent="0.25">
      <c r="A70" s="10">
        <v>970</v>
      </c>
      <c r="B70" s="125">
        <v>8791</v>
      </c>
      <c r="C70" s="117">
        <f>IF(A68&lt;&gt;A70, C68+1, C68)</f>
        <v>24</v>
      </c>
      <c r="D70" s="10">
        <v>2025</v>
      </c>
      <c r="E70" s="10" t="s">
        <v>119</v>
      </c>
      <c r="F70" s="67" t="s">
        <v>92</v>
      </c>
      <c r="G70" s="14">
        <v>1</v>
      </c>
      <c r="H70" s="67" t="s">
        <v>79</v>
      </c>
      <c r="I70" s="2">
        <v>240</v>
      </c>
      <c r="J70" s="2" t="s">
        <v>0</v>
      </c>
      <c r="K70" s="104">
        <v>5546</v>
      </c>
      <c r="L70" s="104">
        <f t="shared" si="6"/>
        <v>1359524.2560000001</v>
      </c>
      <c r="M70" s="104">
        <f t="shared" si="7"/>
        <v>1331040</v>
      </c>
      <c r="N70" s="104">
        <f t="shared" si="8"/>
        <v>28484.256000000005</v>
      </c>
      <c r="O70" s="104">
        <v>0</v>
      </c>
    </row>
    <row r="71" spans="1:15" x14ac:dyDescent="0.25">
      <c r="A71" s="10">
        <v>970</v>
      </c>
      <c r="B71" s="125">
        <v>8791</v>
      </c>
      <c r="C71" s="117">
        <f t="shared" si="10"/>
        <v>24</v>
      </c>
      <c r="D71" s="10">
        <v>2025</v>
      </c>
      <c r="E71" s="10" t="s">
        <v>119</v>
      </c>
      <c r="F71" s="67" t="s">
        <v>92</v>
      </c>
      <c r="G71" s="14">
        <v>1</v>
      </c>
      <c r="H71" s="67" t="s">
        <v>1</v>
      </c>
      <c r="I71" s="2">
        <v>120</v>
      </c>
      <c r="J71" s="2" t="s">
        <v>0</v>
      </c>
      <c r="K71" s="104">
        <v>5052</v>
      </c>
      <c r="L71" s="104">
        <f t="shared" si="6"/>
        <v>619213.53599999996</v>
      </c>
      <c r="M71" s="104">
        <f t="shared" si="7"/>
        <v>606240</v>
      </c>
      <c r="N71" s="104">
        <f t="shared" si="8"/>
        <v>12973.536000000002</v>
      </c>
      <c r="O71" s="104">
        <v>0</v>
      </c>
    </row>
    <row r="72" spans="1:15" x14ac:dyDescent="0.25">
      <c r="A72" s="10">
        <v>970</v>
      </c>
      <c r="B72" s="125">
        <v>8791</v>
      </c>
      <c r="C72" s="117">
        <f t="shared" si="10"/>
        <v>24</v>
      </c>
      <c r="D72" s="10">
        <v>2025</v>
      </c>
      <c r="E72" s="10" t="s">
        <v>119</v>
      </c>
      <c r="F72" s="67" t="s">
        <v>92</v>
      </c>
      <c r="G72" s="14">
        <v>1</v>
      </c>
      <c r="H72" s="67" t="s">
        <v>5</v>
      </c>
      <c r="I72" s="2">
        <v>80</v>
      </c>
      <c r="J72" s="2" t="s">
        <v>0</v>
      </c>
      <c r="K72" s="104">
        <v>4549</v>
      </c>
      <c r="L72" s="104">
        <f t="shared" si="6"/>
        <v>371707.88799999998</v>
      </c>
      <c r="M72" s="104">
        <f t="shared" si="7"/>
        <v>363920</v>
      </c>
      <c r="N72" s="104">
        <f t="shared" si="8"/>
        <v>7787.8880000000008</v>
      </c>
      <c r="O72" s="104">
        <v>0</v>
      </c>
    </row>
    <row r="73" spans="1:15" x14ac:dyDescent="0.25">
      <c r="A73" s="10">
        <v>970</v>
      </c>
      <c r="B73" s="125">
        <v>8791</v>
      </c>
      <c r="C73" s="117">
        <f t="shared" si="10"/>
        <v>24</v>
      </c>
      <c r="D73" s="10">
        <v>2025</v>
      </c>
      <c r="E73" s="10" t="s">
        <v>119</v>
      </c>
      <c r="F73" s="67" t="s">
        <v>92</v>
      </c>
      <c r="G73" s="14">
        <v>1</v>
      </c>
      <c r="H73" s="67" t="s">
        <v>77</v>
      </c>
      <c r="I73" s="2">
        <v>18</v>
      </c>
      <c r="J73" s="2" t="s">
        <v>3</v>
      </c>
      <c r="K73" s="104">
        <v>6123</v>
      </c>
      <c r="L73" s="104">
        <f t="shared" ref="L73" si="42">M73+N73+O73</f>
        <v>112572.5796</v>
      </c>
      <c r="M73" s="104">
        <f t="shared" ref="M73:M74" si="43">K73*I73</f>
        <v>110214</v>
      </c>
      <c r="N73" s="104">
        <f t="shared" ref="N73:N74" si="44">M73*2.14%</f>
        <v>2358.5796000000005</v>
      </c>
      <c r="O73" s="104">
        <v>0</v>
      </c>
    </row>
    <row r="74" spans="1:15" x14ac:dyDescent="0.25">
      <c r="A74" s="10">
        <v>970</v>
      </c>
      <c r="B74" s="125">
        <v>8791</v>
      </c>
      <c r="C74" s="117">
        <f t="shared" si="10"/>
        <v>24</v>
      </c>
      <c r="D74" s="10">
        <v>2025</v>
      </c>
      <c r="E74" s="10" t="s">
        <v>119</v>
      </c>
      <c r="F74" s="67" t="s">
        <v>92</v>
      </c>
      <c r="G74" s="14">
        <v>1</v>
      </c>
      <c r="H74" s="67" t="s">
        <v>2</v>
      </c>
      <c r="I74" s="2">
        <v>260</v>
      </c>
      <c r="J74" s="2" t="s">
        <v>3</v>
      </c>
      <c r="K74" s="112">
        <v>6453</v>
      </c>
      <c r="L74" s="104">
        <f t="shared" ref="L74" si="45">M74+O74+N74</f>
        <v>1713684.4920000001</v>
      </c>
      <c r="M74" s="104">
        <f t="shared" si="43"/>
        <v>1677780</v>
      </c>
      <c r="N74" s="104">
        <f t="shared" si="44"/>
        <v>35904.492000000006</v>
      </c>
      <c r="O74" s="104">
        <v>0</v>
      </c>
    </row>
    <row r="75" spans="1:15" x14ac:dyDescent="0.25">
      <c r="A75" s="10">
        <v>971</v>
      </c>
      <c r="B75" s="125">
        <v>8791</v>
      </c>
      <c r="C75" s="117">
        <f t="shared" si="10"/>
        <v>25</v>
      </c>
      <c r="D75" s="10">
        <v>2025</v>
      </c>
      <c r="E75" s="10" t="s">
        <v>119</v>
      </c>
      <c r="F75" s="67" t="s">
        <v>90</v>
      </c>
      <c r="G75" s="14">
        <v>1</v>
      </c>
      <c r="H75" s="67" t="s">
        <v>1</v>
      </c>
      <c r="I75" s="2">
        <v>100</v>
      </c>
      <c r="J75" s="2" t="s">
        <v>0</v>
      </c>
      <c r="K75" s="104">
        <v>5052</v>
      </c>
      <c r="L75" s="104">
        <f t="shared" si="6"/>
        <v>516011.28</v>
      </c>
      <c r="M75" s="104">
        <f t="shared" si="7"/>
        <v>505200</v>
      </c>
      <c r="N75" s="104">
        <f t="shared" si="8"/>
        <v>10811.28</v>
      </c>
      <c r="O75" s="104">
        <v>0</v>
      </c>
    </row>
    <row r="76" spans="1:15" x14ac:dyDescent="0.25">
      <c r="A76" s="10">
        <v>973</v>
      </c>
      <c r="B76" s="125">
        <v>8791</v>
      </c>
      <c r="C76" s="103">
        <v>26</v>
      </c>
      <c r="D76" s="10">
        <v>2024</v>
      </c>
      <c r="E76" s="10" t="s">
        <v>119</v>
      </c>
      <c r="F76" s="67" t="s">
        <v>93</v>
      </c>
      <c r="G76" s="14">
        <v>1</v>
      </c>
      <c r="H76" s="67" t="s">
        <v>4</v>
      </c>
      <c r="I76" s="2">
        <v>420</v>
      </c>
      <c r="J76" s="2" t="s">
        <v>3</v>
      </c>
      <c r="K76" s="104">
        <v>8845</v>
      </c>
      <c r="L76" s="104">
        <f t="shared" ref="L76" si="46">M76+O76+N76</f>
        <v>3794398.86</v>
      </c>
      <c r="M76" s="104">
        <f t="shared" ref="M76" si="47">K76*I76</f>
        <v>3714900</v>
      </c>
      <c r="N76" s="104">
        <f t="shared" ref="N76" si="48">M76*2.14%</f>
        <v>79498.860000000015</v>
      </c>
      <c r="O76" s="104">
        <v>0</v>
      </c>
    </row>
    <row r="77" spans="1:15" x14ac:dyDescent="0.25">
      <c r="A77" s="10">
        <v>973</v>
      </c>
      <c r="B77" s="125">
        <v>8791</v>
      </c>
      <c r="C77" s="117">
        <v>26</v>
      </c>
      <c r="D77" s="10">
        <v>2025</v>
      </c>
      <c r="E77" s="10" t="s">
        <v>119</v>
      </c>
      <c r="F77" s="67" t="s">
        <v>93</v>
      </c>
      <c r="G77" s="14">
        <v>1</v>
      </c>
      <c r="H77" s="67" t="s">
        <v>1</v>
      </c>
      <c r="I77" s="2">
        <v>120</v>
      </c>
      <c r="J77" s="2" t="s">
        <v>0</v>
      </c>
      <c r="K77" s="104">
        <v>5052</v>
      </c>
      <c r="L77" s="104">
        <f>M77+N77+O77</f>
        <v>619213.53599999996</v>
      </c>
      <c r="M77" s="104">
        <f>K77*I77</f>
        <v>606240</v>
      </c>
      <c r="N77" s="104">
        <f t="shared" si="8"/>
        <v>12973.536000000002</v>
      </c>
      <c r="O77" s="104">
        <v>0</v>
      </c>
    </row>
    <row r="78" spans="1:15" s="126" customFormat="1" x14ac:dyDescent="0.25">
      <c r="A78" s="10">
        <v>976</v>
      </c>
      <c r="B78" s="125">
        <v>9120</v>
      </c>
      <c r="C78" s="117">
        <f>IF(A77&lt;&gt;A78, C77+1, C77)</f>
        <v>27</v>
      </c>
      <c r="D78" s="10">
        <v>2025</v>
      </c>
      <c r="E78" s="10" t="s">
        <v>119</v>
      </c>
      <c r="F78" s="67" t="s">
        <v>124</v>
      </c>
      <c r="G78" s="14">
        <v>1</v>
      </c>
      <c r="H78" s="67" t="s">
        <v>117</v>
      </c>
      <c r="I78" s="68">
        <v>193</v>
      </c>
      <c r="J78" s="68" t="s">
        <v>3</v>
      </c>
      <c r="K78" s="112">
        <v>8884</v>
      </c>
      <c r="L78" s="112">
        <f>M78+N78+O78</f>
        <v>1751304.6968</v>
      </c>
      <c r="M78" s="112">
        <f>K78*I78</f>
        <v>1714612</v>
      </c>
      <c r="N78" s="112">
        <f t="shared" si="8"/>
        <v>36692.696800000005</v>
      </c>
      <c r="O78" s="104">
        <v>0</v>
      </c>
    </row>
    <row r="79" spans="1:15" s="126" customFormat="1" x14ac:dyDescent="0.25">
      <c r="A79" s="10">
        <v>1121</v>
      </c>
      <c r="B79" s="125">
        <v>10279</v>
      </c>
      <c r="C79" s="117">
        <v>28</v>
      </c>
      <c r="D79" s="10">
        <v>2025</v>
      </c>
      <c r="E79" s="10" t="s">
        <v>119</v>
      </c>
      <c r="F79" s="67" t="s">
        <v>125</v>
      </c>
      <c r="G79" s="14">
        <v>1</v>
      </c>
      <c r="H79" s="67" t="s">
        <v>4</v>
      </c>
      <c r="I79" s="68">
        <v>850</v>
      </c>
      <c r="J79" s="68" t="s">
        <v>3</v>
      </c>
      <c r="K79" s="112">
        <v>6526</v>
      </c>
      <c r="L79" s="112">
        <f>M79+N79+O79</f>
        <v>5665807.9400000004</v>
      </c>
      <c r="M79" s="112">
        <f>K79*I79</f>
        <v>5547100</v>
      </c>
      <c r="N79" s="112">
        <f t="shared" si="8"/>
        <v>118707.94000000002</v>
      </c>
      <c r="O79" s="104">
        <v>0</v>
      </c>
    </row>
    <row r="80" spans="1:15" x14ac:dyDescent="0.25">
      <c r="A80" s="10">
        <v>986</v>
      </c>
      <c r="B80" s="125">
        <v>9231</v>
      </c>
      <c r="C80" s="117">
        <v>29</v>
      </c>
      <c r="D80" s="10">
        <v>2025</v>
      </c>
      <c r="E80" s="10" t="s">
        <v>119</v>
      </c>
      <c r="F80" s="67" t="s">
        <v>98</v>
      </c>
      <c r="G80" s="14">
        <v>1</v>
      </c>
      <c r="H80" s="67" t="s">
        <v>80</v>
      </c>
      <c r="I80" s="68">
        <v>160</v>
      </c>
      <c r="J80" s="68" t="s">
        <v>0</v>
      </c>
      <c r="K80" s="112">
        <v>7186</v>
      </c>
      <c r="L80" s="112">
        <f t="shared" si="6"/>
        <v>1174364.8640000001</v>
      </c>
      <c r="M80" s="112">
        <f t="shared" si="7"/>
        <v>1149760</v>
      </c>
      <c r="N80" s="112">
        <f t="shared" si="8"/>
        <v>24604.864000000001</v>
      </c>
      <c r="O80" s="112">
        <v>0</v>
      </c>
    </row>
    <row r="81" spans="1:15" s="126" customFormat="1" x14ac:dyDescent="0.25">
      <c r="A81" s="10">
        <v>1013</v>
      </c>
      <c r="B81" s="129">
        <v>9489</v>
      </c>
      <c r="C81" s="117">
        <v>30</v>
      </c>
      <c r="D81" s="10">
        <v>2025</v>
      </c>
      <c r="E81" s="10" t="s">
        <v>119</v>
      </c>
      <c r="F81" s="67" t="s">
        <v>123</v>
      </c>
      <c r="G81" s="14">
        <v>1</v>
      </c>
      <c r="H81" s="67" t="s">
        <v>4</v>
      </c>
      <c r="I81" s="68">
        <v>550</v>
      </c>
      <c r="J81" s="68" t="s">
        <v>3</v>
      </c>
      <c r="K81" s="112">
        <v>6526</v>
      </c>
      <c r="L81" s="112">
        <f>M81+N81+O81</f>
        <v>619213.53599999996</v>
      </c>
      <c r="M81" s="112">
        <f>K77*I77</f>
        <v>606240</v>
      </c>
      <c r="N81" s="112">
        <f t="shared" si="8"/>
        <v>12973.536000000002</v>
      </c>
      <c r="O81" s="104">
        <v>0</v>
      </c>
    </row>
    <row r="82" spans="1:15" x14ac:dyDescent="0.25">
      <c r="A82" s="10">
        <v>1019</v>
      </c>
      <c r="B82" s="125">
        <v>9576</v>
      </c>
      <c r="C82" s="117">
        <v>31</v>
      </c>
      <c r="D82" s="10">
        <v>2025</v>
      </c>
      <c r="E82" s="10" t="s">
        <v>119</v>
      </c>
      <c r="F82" s="67" t="s">
        <v>70</v>
      </c>
      <c r="G82" s="14">
        <v>1</v>
      </c>
      <c r="H82" s="67" t="s">
        <v>5</v>
      </c>
      <c r="I82" s="2">
        <v>80</v>
      </c>
      <c r="J82" s="2" t="s">
        <v>0</v>
      </c>
      <c r="K82" s="104">
        <v>4549</v>
      </c>
      <c r="L82" s="104">
        <f t="shared" si="6"/>
        <v>371707.88799999998</v>
      </c>
      <c r="M82" s="104">
        <f t="shared" si="7"/>
        <v>363920</v>
      </c>
      <c r="N82" s="104">
        <f t="shared" si="8"/>
        <v>7787.8880000000008</v>
      </c>
      <c r="O82" s="104">
        <v>0</v>
      </c>
    </row>
    <row r="83" spans="1:15" x14ac:dyDescent="0.25">
      <c r="A83" s="10">
        <v>1018</v>
      </c>
      <c r="B83" s="125">
        <v>9562</v>
      </c>
      <c r="C83" s="117">
        <f t="shared" si="10"/>
        <v>32</v>
      </c>
      <c r="D83" s="10">
        <v>2025</v>
      </c>
      <c r="E83" s="10" t="s">
        <v>119</v>
      </c>
      <c r="F83" s="67" t="s">
        <v>71</v>
      </c>
      <c r="G83" s="14">
        <v>1</v>
      </c>
      <c r="H83" s="67" t="s">
        <v>80</v>
      </c>
      <c r="I83" s="2">
        <v>40</v>
      </c>
      <c r="J83" s="2" t="s">
        <v>0</v>
      </c>
      <c r="K83" s="104">
        <v>7186</v>
      </c>
      <c r="L83" s="104">
        <f t="shared" si="6"/>
        <v>293591.21600000001</v>
      </c>
      <c r="M83" s="104">
        <f>K83*I83</f>
        <v>287440</v>
      </c>
      <c r="N83" s="104">
        <f t="shared" si="8"/>
        <v>6151.2160000000003</v>
      </c>
      <c r="O83" s="104">
        <v>0</v>
      </c>
    </row>
    <row r="84" spans="1:15" x14ac:dyDescent="0.25">
      <c r="A84" s="10">
        <v>1018</v>
      </c>
      <c r="B84" s="125">
        <v>9565</v>
      </c>
      <c r="C84" s="117">
        <f t="shared" si="10"/>
        <v>32</v>
      </c>
      <c r="D84" s="10">
        <v>2025</v>
      </c>
      <c r="E84" s="10" t="s">
        <v>119</v>
      </c>
      <c r="F84" s="67" t="s">
        <v>71</v>
      </c>
      <c r="G84" s="14">
        <v>1</v>
      </c>
      <c r="H84" s="67" t="s">
        <v>5</v>
      </c>
      <c r="I84" s="2">
        <v>80</v>
      </c>
      <c r="J84" s="2" t="s">
        <v>0</v>
      </c>
      <c r="K84" s="104">
        <v>4549</v>
      </c>
      <c r="L84" s="104">
        <f t="shared" si="6"/>
        <v>371707.88799999998</v>
      </c>
      <c r="M84" s="104">
        <f t="shared" si="7"/>
        <v>363920</v>
      </c>
      <c r="N84" s="104">
        <f t="shared" si="8"/>
        <v>7787.8880000000008</v>
      </c>
      <c r="O84" s="104">
        <v>0</v>
      </c>
    </row>
    <row r="85" spans="1:15" s="145" customFormat="1" x14ac:dyDescent="0.25">
      <c r="A85" s="147">
        <v>1124</v>
      </c>
      <c r="B85" s="125">
        <v>10311</v>
      </c>
      <c r="C85" s="103">
        <v>33</v>
      </c>
      <c r="D85" s="10">
        <v>2024</v>
      </c>
      <c r="E85" s="10" t="s">
        <v>119</v>
      </c>
      <c r="F85" s="67" t="s">
        <v>103</v>
      </c>
      <c r="G85" s="14">
        <v>1</v>
      </c>
      <c r="H85" s="67" t="s">
        <v>2</v>
      </c>
      <c r="I85" s="68">
        <v>133</v>
      </c>
      <c r="J85" s="68" t="s">
        <v>3</v>
      </c>
      <c r="K85" s="112">
        <v>6453</v>
      </c>
      <c r="L85" s="104">
        <f t="shared" si="6"/>
        <v>876615.52859999996</v>
      </c>
      <c r="M85" s="104">
        <f t="shared" si="7"/>
        <v>858249</v>
      </c>
      <c r="N85" s="104">
        <f t="shared" si="8"/>
        <v>18366.528600000001</v>
      </c>
      <c r="O85" s="104">
        <v>0</v>
      </c>
    </row>
    <row r="86" spans="1:15" s="145" customFormat="1" x14ac:dyDescent="0.25">
      <c r="A86" s="147">
        <v>1124</v>
      </c>
      <c r="B86" s="125">
        <v>10312</v>
      </c>
      <c r="C86" s="103">
        <v>33</v>
      </c>
      <c r="D86" s="10">
        <v>2024</v>
      </c>
      <c r="E86" s="10" t="s">
        <v>119</v>
      </c>
      <c r="F86" s="67" t="s">
        <v>103</v>
      </c>
      <c r="G86" s="14">
        <v>1</v>
      </c>
      <c r="H86" s="67" t="s">
        <v>117</v>
      </c>
      <c r="I86" s="68">
        <v>93</v>
      </c>
      <c r="J86" s="68" t="s">
        <v>3</v>
      </c>
      <c r="K86" s="104">
        <v>8884</v>
      </c>
      <c r="L86" s="104">
        <f t="shared" si="6"/>
        <v>843892.93680000002</v>
      </c>
      <c r="M86" s="104">
        <f t="shared" si="7"/>
        <v>826212</v>
      </c>
      <c r="N86" s="104">
        <f t="shared" si="8"/>
        <v>17680.936800000003</v>
      </c>
      <c r="O86" s="104">
        <v>0</v>
      </c>
    </row>
    <row r="87" spans="1:15" s="146" customFormat="1" x14ac:dyDescent="0.25">
      <c r="A87" s="10">
        <v>1124</v>
      </c>
      <c r="B87" s="125">
        <v>10313</v>
      </c>
      <c r="C87" s="117">
        <f>IF(A86&lt;&gt;A87, C86+1, C86)</f>
        <v>33</v>
      </c>
      <c r="D87" s="10">
        <v>2025</v>
      </c>
      <c r="E87" s="10" t="s">
        <v>119</v>
      </c>
      <c r="F87" s="67" t="s">
        <v>103</v>
      </c>
      <c r="G87" s="14">
        <v>1</v>
      </c>
      <c r="H87" s="67" t="s">
        <v>80</v>
      </c>
      <c r="I87" s="2">
        <v>15</v>
      </c>
      <c r="J87" s="2" t="s">
        <v>0</v>
      </c>
      <c r="K87" s="104">
        <v>7186</v>
      </c>
      <c r="L87" s="104">
        <f t="shared" ref="L87" si="49">M87+N87+O87</f>
        <v>110096.70600000001</v>
      </c>
      <c r="M87" s="104">
        <f t="shared" ref="M87" si="50">K87*I87</f>
        <v>107790</v>
      </c>
      <c r="N87" s="104">
        <f t="shared" ref="N87" si="51">M87*2.14%</f>
        <v>2306.7060000000001</v>
      </c>
      <c r="O87" s="104">
        <v>0</v>
      </c>
    </row>
    <row r="88" spans="1:15" x14ac:dyDescent="0.25">
      <c r="A88" s="10">
        <v>1021</v>
      </c>
      <c r="B88" s="125">
        <v>9596</v>
      </c>
      <c r="C88" s="117">
        <v>34</v>
      </c>
      <c r="D88" s="10">
        <v>2025</v>
      </c>
      <c r="E88" s="10" t="s">
        <v>119</v>
      </c>
      <c r="F88" s="67" t="s">
        <v>104</v>
      </c>
      <c r="G88" s="14">
        <v>1</v>
      </c>
      <c r="H88" s="67" t="s">
        <v>80</v>
      </c>
      <c r="I88" s="2">
        <v>30</v>
      </c>
      <c r="J88" s="2" t="s">
        <v>0</v>
      </c>
      <c r="K88" s="104">
        <v>7186</v>
      </c>
      <c r="L88" s="104">
        <f t="shared" si="6"/>
        <v>220193.41200000001</v>
      </c>
      <c r="M88" s="104">
        <f t="shared" si="7"/>
        <v>215580</v>
      </c>
      <c r="N88" s="104">
        <f t="shared" si="8"/>
        <v>4613.4120000000003</v>
      </c>
      <c r="O88" s="104">
        <v>0</v>
      </c>
    </row>
    <row r="89" spans="1:15" s="126" customFormat="1" x14ac:dyDescent="0.25">
      <c r="A89" s="10">
        <v>13159</v>
      </c>
      <c r="B89" s="125">
        <v>93126</v>
      </c>
      <c r="C89" s="117">
        <v>35</v>
      </c>
      <c r="D89" s="10">
        <v>2025</v>
      </c>
      <c r="E89" s="10" t="s">
        <v>119</v>
      </c>
      <c r="F89" s="67" t="s">
        <v>10</v>
      </c>
      <c r="G89" s="14">
        <v>1</v>
      </c>
      <c r="H89" s="67" t="s">
        <v>80</v>
      </c>
      <c r="I89" s="2">
        <v>30</v>
      </c>
      <c r="J89" s="2" t="s">
        <v>0</v>
      </c>
      <c r="K89" s="104">
        <v>7186</v>
      </c>
      <c r="L89" s="104">
        <f t="shared" ref="L89" si="52">M89+N89+O89</f>
        <v>220193.41200000001</v>
      </c>
      <c r="M89" s="104">
        <f t="shared" ref="M89" si="53">K89*I89</f>
        <v>215580</v>
      </c>
      <c r="N89" s="104">
        <f t="shared" ref="N89" si="54">M89*2.14%</f>
        <v>4613.4120000000003</v>
      </c>
      <c r="O89" s="104">
        <v>0</v>
      </c>
    </row>
    <row r="90" spans="1:15" ht="16.5" customHeight="1" x14ac:dyDescent="0.25">
      <c r="A90" s="10">
        <v>13162</v>
      </c>
      <c r="B90" s="125">
        <v>93163</v>
      </c>
      <c r="C90" s="117">
        <v>36</v>
      </c>
      <c r="D90" s="10">
        <v>2025</v>
      </c>
      <c r="E90" s="10" t="s">
        <v>119</v>
      </c>
      <c r="F90" s="67" t="s">
        <v>11</v>
      </c>
      <c r="G90" s="14">
        <v>1</v>
      </c>
      <c r="H90" s="67" t="s">
        <v>80</v>
      </c>
      <c r="I90" s="2">
        <v>28</v>
      </c>
      <c r="J90" s="2" t="s">
        <v>0</v>
      </c>
      <c r="K90" s="104">
        <v>7186</v>
      </c>
      <c r="L90" s="104">
        <f t="shared" si="6"/>
        <v>205513.8512</v>
      </c>
      <c r="M90" s="104">
        <f t="shared" si="7"/>
        <v>201208</v>
      </c>
      <c r="N90" s="104">
        <f t="shared" si="8"/>
        <v>4305.8512000000001</v>
      </c>
      <c r="O90" s="104">
        <v>0</v>
      </c>
    </row>
    <row r="91" spans="1:15" x14ac:dyDescent="0.25">
      <c r="A91" s="10">
        <v>13165</v>
      </c>
      <c r="B91" s="125">
        <v>93201</v>
      </c>
      <c r="C91" s="103">
        <v>37</v>
      </c>
      <c r="D91" s="10">
        <v>2024</v>
      </c>
      <c r="E91" s="10" t="s">
        <v>119</v>
      </c>
      <c r="F91" s="67" t="s">
        <v>72</v>
      </c>
      <c r="G91" s="14">
        <v>1</v>
      </c>
      <c r="H91" s="67" t="s">
        <v>4</v>
      </c>
      <c r="I91" s="2">
        <v>300</v>
      </c>
      <c r="J91" s="2" t="s">
        <v>3</v>
      </c>
      <c r="K91" s="104">
        <v>6526</v>
      </c>
      <c r="L91" s="104">
        <f t="shared" si="6"/>
        <v>1999696.92</v>
      </c>
      <c r="M91" s="104">
        <f t="shared" si="7"/>
        <v>1957800</v>
      </c>
      <c r="N91" s="104">
        <f t="shared" si="8"/>
        <v>41896.920000000006</v>
      </c>
      <c r="O91" s="104">
        <v>0</v>
      </c>
    </row>
    <row r="92" spans="1:15" x14ac:dyDescent="0.25">
      <c r="A92" s="10">
        <v>13165</v>
      </c>
      <c r="B92" s="125">
        <v>93199</v>
      </c>
      <c r="C92" s="117">
        <v>37</v>
      </c>
      <c r="D92" s="10">
        <v>2025</v>
      </c>
      <c r="E92" s="10" t="s">
        <v>119</v>
      </c>
      <c r="F92" s="67" t="s">
        <v>72</v>
      </c>
      <c r="G92" s="14">
        <v>1</v>
      </c>
      <c r="H92" s="67" t="s">
        <v>80</v>
      </c>
      <c r="I92" s="2">
        <v>30</v>
      </c>
      <c r="J92" s="2" t="s">
        <v>0</v>
      </c>
      <c r="K92" s="104">
        <v>7186</v>
      </c>
      <c r="L92" s="104">
        <f t="shared" si="6"/>
        <v>220193.41200000001</v>
      </c>
      <c r="M92" s="104">
        <f t="shared" si="7"/>
        <v>215580</v>
      </c>
      <c r="N92" s="104">
        <f t="shared" si="8"/>
        <v>4613.4120000000003</v>
      </c>
      <c r="O92" s="104">
        <v>0</v>
      </c>
    </row>
    <row r="93" spans="1:15" x14ac:dyDescent="0.25">
      <c r="A93" s="10">
        <v>13165</v>
      </c>
      <c r="B93" s="125">
        <v>93198</v>
      </c>
      <c r="C93" s="117">
        <v>37</v>
      </c>
      <c r="D93" s="10">
        <v>2025</v>
      </c>
      <c r="E93" s="10" t="s">
        <v>119</v>
      </c>
      <c r="F93" s="67" t="s">
        <v>72</v>
      </c>
      <c r="G93" s="14">
        <v>1</v>
      </c>
      <c r="H93" s="67" t="s">
        <v>2</v>
      </c>
      <c r="I93" s="2">
        <v>280</v>
      </c>
      <c r="J93" s="2" t="s">
        <v>3</v>
      </c>
      <c r="K93" s="112">
        <v>6453</v>
      </c>
      <c r="L93" s="104">
        <f t="shared" si="6"/>
        <v>1845506.3759999999</v>
      </c>
      <c r="M93" s="104">
        <f t="shared" si="7"/>
        <v>1806840</v>
      </c>
      <c r="N93" s="104">
        <f t="shared" si="8"/>
        <v>38666.376000000004</v>
      </c>
      <c r="O93" s="104">
        <v>0</v>
      </c>
    </row>
    <row r="94" spans="1:15" x14ac:dyDescent="0.25">
      <c r="A94" s="10">
        <v>13167</v>
      </c>
      <c r="B94" s="125">
        <v>93220</v>
      </c>
      <c r="C94" s="117">
        <f t="shared" ref="C94:C112" si="55">IF(A93&lt;&gt;A94, C93+1, C93)</f>
        <v>38</v>
      </c>
      <c r="D94" s="10">
        <v>2025</v>
      </c>
      <c r="E94" s="10" t="s">
        <v>119</v>
      </c>
      <c r="F94" s="67" t="s">
        <v>73</v>
      </c>
      <c r="G94" s="14">
        <v>1</v>
      </c>
      <c r="H94" s="67" t="s">
        <v>80</v>
      </c>
      <c r="I94" s="2">
        <v>27</v>
      </c>
      <c r="J94" s="2" t="s">
        <v>0</v>
      </c>
      <c r="K94" s="104">
        <v>7186</v>
      </c>
      <c r="L94" s="104">
        <f t="shared" si="6"/>
        <v>198174.07079999999</v>
      </c>
      <c r="M94" s="104">
        <f t="shared" si="7"/>
        <v>194022</v>
      </c>
      <c r="N94" s="104">
        <f t="shared" si="8"/>
        <v>4152.0708000000004</v>
      </c>
      <c r="O94" s="104">
        <v>0</v>
      </c>
    </row>
    <row r="95" spans="1:15" x14ac:dyDescent="0.25">
      <c r="A95" s="10">
        <v>13167</v>
      </c>
      <c r="B95" s="125">
        <v>93221</v>
      </c>
      <c r="C95" s="117">
        <f t="shared" si="55"/>
        <v>38</v>
      </c>
      <c r="D95" s="10">
        <v>2025</v>
      </c>
      <c r="E95" s="10" t="s">
        <v>119</v>
      </c>
      <c r="F95" s="67" t="s">
        <v>73</v>
      </c>
      <c r="G95" s="14">
        <v>1</v>
      </c>
      <c r="H95" s="67" t="s">
        <v>2</v>
      </c>
      <c r="I95" s="2">
        <v>280</v>
      </c>
      <c r="J95" s="2" t="s">
        <v>3</v>
      </c>
      <c r="K95" s="112">
        <v>6453</v>
      </c>
      <c r="L95" s="104">
        <f t="shared" si="6"/>
        <v>1845506.3759999999</v>
      </c>
      <c r="M95" s="104">
        <f t="shared" si="7"/>
        <v>1806840</v>
      </c>
      <c r="N95" s="104">
        <f t="shared" si="8"/>
        <v>38666.376000000004</v>
      </c>
      <c r="O95" s="104">
        <v>0</v>
      </c>
    </row>
    <row r="96" spans="1:15" x14ac:dyDescent="0.25">
      <c r="A96" s="10">
        <v>1060</v>
      </c>
      <c r="B96" s="125">
        <v>10046</v>
      </c>
      <c r="C96" s="117">
        <v>39</v>
      </c>
      <c r="D96" s="10">
        <v>2025</v>
      </c>
      <c r="E96" s="10" t="s">
        <v>119</v>
      </c>
      <c r="F96" s="67" t="s">
        <v>105</v>
      </c>
      <c r="G96" s="14">
        <v>1</v>
      </c>
      <c r="H96" s="67" t="s">
        <v>80</v>
      </c>
      <c r="I96" s="2">
        <v>40</v>
      </c>
      <c r="J96" s="2" t="s">
        <v>0</v>
      </c>
      <c r="K96" s="104">
        <v>7186</v>
      </c>
      <c r="L96" s="104">
        <f t="shared" si="6"/>
        <v>293591.21600000001</v>
      </c>
      <c r="M96" s="104">
        <f t="shared" si="7"/>
        <v>287440</v>
      </c>
      <c r="N96" s="104">
        <f t="shared" si="8"/>
        <v>6151.2160000000003</v>
      </c>
      <c r="O96" s="104">
        <v>0</v>
      </c>
    </row>
    <row r="97" spans="1:15" x14ac:dyDescent="0.25">
      <c r="A97" s="10">
        <v>1060</v>
      </c>
      <c r="B97" s="125">
        <v>10050</v>
      </c>
      <c r="C97" s="117">
        <v>39</v>
      </c>
      <c r="D97" s="10">
        <v>2025</v>
      </c>
      <c r="E97" s="10" t="s">
        <v>119</v>
      </c>
      <c r="F97" s="67" t="s">
        <v>105</v>
      </c>
      <c r="G97" s="14">
        <v>1</v>
      </c>
      <c r="H97" s="67" t="s">
        <v>1</v>
      </c>
      <c r="I97" s="2">
        <v>50</v>
      </c>
      <c r="J97" s="2" t="s">
        <v>0</v>
      </c>
      <c r="K97" s="104">
        <v>5052</v>
      </c>
      <c r="L97" s="104">
        <f t="shared" si="6"/>
        <v>258005.64</v>
      </c>
      <c r="M97" s="104">
        <f t="shared" si="7"/>
        <v>252600</v>
      </c>
      <c r="N97" s="104">
        <f t="shared" si="8"/>
        <v>5405.64</v>
      </c>
      <c r="O97" s="104">
        <v>0</v>
      </c>
    </row>
    <row r="98" spans="1:15" x14ac:dyDescent="0.25">
      <c r="A98" s="10">
        <v>1061</v>
      </c>
      <c r="B98" s="125">
        <v>10060</v>
      </c>
      <c r="C98" s="117">
        <f t="shared" si="55"/>
        <v>40</v>
      </c>
      <c r="D98" s="10">
        <v>2025</v>
      </c>
      <c r="E98" s="10" t="s">
        <v>119</v>
      </c>
      <c r="F98" s="67" t="s">
        <v>7</v>
      </c>
      <c r="G98" s="14">
        <v>1</v>
      </c>
      <c r="H98" s="67" t="s">
        <v>80</v>
      </c>
      <c r="I98" s="2">
        <v>40</v>
      </c>
      <c r="J98" s="2" t="s">
        <v>0</v>
      </c>
      <c r="K98" s="104">
        <v>7186</v>
      </c>
      <c r="L98" s="104">
        <f t="shared" si="6"/>
        <v>293591.21600000001</v>
      </c>
      <c r="M98" s="104">
        <f t="shared" si="7"/>
        <v>287440</v>
      </c>
      <c r="N98" s="104">
        <f t="shared" si="8"/>
        <v>6151.2160000000003</v>
      </c>
      <c r="O98" s="104">
        <v>0</v>
      </c>
    </row>
    <row r="99" spans="1:15" x14ac:dyDescent="0.25">
      <c r="A99" s="10">
        <v>1061</v>
      </c>
      <c r="B99" s="125">
        <v>10055</v>
      </c>
      <c r="C99" s="117">
        <f t="shared" si="55"/>
        <v>40</v>
      </c>
      <c r="D99" s="10">
        <v>2025</v>
      </c>
      <c r="E99" s="10" t="s">
        <v>119</v>
      </c>
      <c r="F99" s="67" t="s">
        <v>7</v>
      </c>
      <c r="G99" s="14">
        <v>1</v>
      </c>
      <c r="H99" s="67" t="s">
        <v>2</v>
      </c>
      <c r="I99" s="2">
        <v>320</v>
      </c>
      <c r="J99" s="2" t="s">
        <v>3</v>
      </c>
      <c r="K99" s="112">
        <v>6453</v>
      </c>
      <c r="L99" s="104">
        <f t="shared" ref="L99" si="56">M99+N99+O99</f>
        <v>2109150.1439999999</v>
      </c>
      <c r="M99" s="104">
        <f t="shared" ref="M99" si="57">K99*I99</f>
        <v>2064960</v>
      </c>
      <c r="N99" s="104">
        <f t="shared" ref="N99" si="58">M99*2.14%</f>
        <v>44190.144000000008</v>
      </c>
      <c r="O99" s="104">
        <v>0</v>
      </c>
    </row>
    <row r="100" spans="1:15" x14ac:dyDescent="0.25">
      <c r="A100" s="10">
        <v>1061</v>
      </c>
      <c r="B100" s="129">
        <v>10056</v>
      </c>
      <c r="C100" s="117">
        <f t="shared" si="55"/>
        <v>40</v>
      </c>
      <c r="D100" s="10">
        <v>2025</v>
      </c>
      <c r="E100" s="10" t="s">
        <v>119</v>
      </c>
      <c r="F100" s="67" t="s">
        <v>7</v>
      </c>
      <c r="G100" s="14">
        <v>1</v>
      </c>
      <c r="H100" s="67" t="s">
        <v>77</v>
      </c>
      <c r="I100" s="2">
        <v>112</v>
      </c>
      <c r="J100" s="2" t="s">
        <v>3</v>
      </c>
      <c r="K100" s="104">
        <v>6123</v>
      </c>
      <c r="L100" s="104">
        <f t="shared" si="6"/>
        <v>700451.60640000005</v>
      </c>
      <c r="M100" s="104">
        <f t="shared" si="7"/>
        <v>685776</v>
      </c>
      <c r="N100" s="104">
        <f t="shared" si="8"/>
        <v>14675.606400000002</v>
      </c>
      <c r="O100" s="104">
        <v>0</v>
      </c>
    </row>
    <row r="101" spans="1:15" x14ac:dyDescent="0.25">
      <c r="A101" s="10">
        <v>1062</v>
      </c>
      <c r="B101" s="125">
        <v>10067</v>
      </c>
      <c r="C101" s="117">
        <f t="shared" si="55"/>
        <v>41</v>
      </c>
      <c r="D101" s="10">
        <v>2025</v>
      </c>
      <c r="E101" s="10" t="s">
        <v>119</v>
      </c>
      <c r="F101" s="67" t="s">
        <v>8</v>
      </c>
      <c r="G101" s="14">
        <v>1</v>
      </c>
      <c r="H101" s="67" t="s">
        <v>80</v>
      </c>
      <c r="I101" s="2">
        <v>60</v>
      </c>
      <c r="J101" s="2" t="s">
        <v>0</v>
      </c>
      <c r="K101" s="104">
        <v>7186</v>
      </c>
      <c r="L101" s="104">
        <f t="shared" si="6"/>
        <v>440386.82400000002</v>
      </c>
      <c r="M101" s="104">
        <f t="shared" si="7"/>
        <v>431160</v>
      </c>
      <c r="N101" s="104">
        <f t="shared" si="8"/>
        <v>9226.8240000000005</v>
      </c>
      <c r="O101" s="104">
        <v>0</v>
      </c>
    </row>
    <row r="102" spans="1:15" x14ac:dyDescent="0.25">
      <c r="A102" s="10">
        <v>1062</v>
      </c>
      <c r="B102" s="125">
        <v>10068</v>
      </c>
      <c r="C102" s="117">
        <f t="shared" si="55"/>
        <v>41</v>
      </c>
      <c r="D102" s="10">
        <v>2025</v>
      </c>
      <c r="E102" s="10" t="s">
        <v>119</v>
      </c>
      <c r="F102" s="67" t="s">
        <v>8</v>
      </c>
      <c r="G102" s="14">
        <v>1</v>
      </c>
      <c r="H102" s="67" t="s">
        <v>2</v>
      </c>
      <c r="I102" s="2">
        <v>620</v>
      </c>
      <c r="J102" s="2" t="s">
        <v>3</v>
      </c>
      <c r="K102" s="112">
        <v>6453</v>
      </c>
      <c r="L102" s="104">
        <f>M102+N102+O102</f>
        <v>4086478.4040000001</v>
      </c>
      <c r="M102" s="104">
        <f t="shared" si="7"/>
        <v>4000860</v>
      </c>
      <c r="N102" s="104">
        <f t="shared" si="8"/>
        <v>85618.40400000001</v>
      </c>
      <c r="O102" s="104">
        <v>0</v>
      </c>
    </row>
    <row r="103" spans="1:15" x14ac:dyDescent="0.25">
      <c r="A103" s="10">
        <v>1078</v>
      </c>
      <c r="B103" s="125">
        <v>10149</v>
      </c>
      <c r="C103" s="117">
        <f t="shared" si="55"/>
        <v>42</v>
      </c>
      <c r="D103" s="10">
        <v>2025</v>
      </c>
      <c r="E103" s="10" t="s">
        <v>119</v>
      </c>
      <c r="F103" s="67" t="s">
        <v>109</v>
      </c>
      <c r="G103" s="14">
        <v>1</v>
      </c>
      <c r="H103" s="69" t="s">
        <v>110</v>
      </c>
      <c r="I103" s="2">
        <v>170</v>
      </c>
      <c r="J103" s="2" t="s">
        <v>0</v>
      </c>
      <c r="K103" s="104">
        <v>4549</v>
      </c>
      <c r="L103" s="104">
        <f t="shared" si="6"/>
        <v>789879.26199999999</v>
      </c>
      <c r="M103" s="104">
        <f t="shared" si="7"/>
        <v>773330</v>
      </c>
      <c r="N103" s="104">
        <f t="shared" si="8"/>
        <v>16549.262000000002</v>
      </c>
      <c r="O103" s="104">
        <v>0</v>
      </c>
    </row>
    <row r="104" spans="1:15" x14ac:dyDescent="0.25">
      <c r="A104" s="10">
        <v>1078</v>
      </c>
      <c r="B104" s="125">
        <v>10150</v>
      </c>
      <c r="C104" s="117">
        <f t="shared" si="55"/>
        <v>42</v>
      </c>
      <c r="D104" s="10">
        <v>2025</v>
      </c>
      <c r="E104" s="10" t="s">
        <v>119</v>
      </c>
      <c r="F104" s="67" t="s">
        <v>109</v>
      </c>
      <c r="G104" s="14">
        <v>1</v>
      </c>
      <c r="H104" s="67" t="s">
        <v>5</v>
      </c>
      <c r="I104" s="2">
        <v>170</v>
      </c>
      <c r="J104" s="2" t="s">
        <v>0</v>
      </c>
      <c r="K104" s="104">
        <v>4549</v>
      </c>
      <c r="L104" s="104">
        <f t="shared" si="6"/>
        <v>789879.26199999999</v>
      </c>
      <c r="M104" s="104">
        <f t="shared" si="7"/>
        <v>773330</v>
      </c>
      <c r="N104" s="104">
        <f t="shared" si="8"/>
        <v>16549.262000000002</v>
      </c>
      <c r="O104" s="104">
        <v>0</v>
      </c>
    </row>
    <row r="105" spans="1:15" x14ac:dyDescent="0.25">
      <c r="A105" s="10">
        <v>1104</v>
      </c>
      <c r="B105" s="125">
        <v>10265</v>
      </c>
      <c r="C105" s="117">
        <f t="shared" si="55"/>
        <v>43</v>
      </c>
      <c r="D105" s="10">
        <v>2025</v>
      </c>
      <c r="E105" s="10" t="s">
        <v>119</v>
      </c>
      <c r="F105" s="67" t="s">
        <v>74</v>
      </c>
      <c r="G105" s="14">
        <v>1</v>
      </c>
      <c r="H105" s="67" t="s">
        <v>80</v>
      </c>
      <c r="I105" s="2">
        <v>30</v>
      </c>
      <c r="J105" s="2" t="s">
        <v>0</v>
      </c>
      <c r="K105" s="104">
        <v>7186</v>
      </c>
      <c r="L105" s="104">
        <f t="shared" si="6"/>
        <v>220193.41200000001</v>
      </c>
      <c r="M105" s="104">
        <f t="shared" si="7"/>
        <v>215580</v>
      </c>
      <c r="N105" s="104">
        <f t="shared" si="8"/>
        <v>4613.4120000000003</v>
      </c>
      <c r="O105" s="104">
        <v>0</v>
      </c>
    </row>
    <row r="106" spans="1:15" x14ac:dyDescent="0.25">
      <c r="A106" s="10">
        <v>1105</v>
      </c>
      <c r="B106" s="125">
        <v>10273</v>
      </c>
      <c r="C106" s="117">
        <f t="shared" si="55"/>
        <v>44</v>
      </c>
      <c r="D106" s="10">
        <v>2025</v>
      </c>
      <c r="E106" s="10" t="s">
        <v>119</v>
      </c>
      <c r="F106" s="67" t="s">
        <v>9</v>
      </c>
      <c r="G106" s="14">
        <v>1</v>
      </c>
      <c r="H106" s="67" t="s">
        <v>80</v>
      </c>
      <c r="I106" s="2">
        <v>60</v>
      </c>
      <c r="J106" s="2" t="s">
        <v>0</v>
      </c>
      <c r="K106" s="104">
        <v>7186</v>
      </c>
      <c r="L106" s="104">
        <f>M106+N106+O106</f>
        <v>440386.82400000002</v>
      </c>
      <c r="M106" s="104">
        <f t="shared" si="7"/>
        <v>431160</v>
      </c>
      <c r="N106" s="104">
        <f t="shared" si="8"/>
        <v>9226.8240000000005</v>
      </c>
      <c r="O106" s="104">
        <v>0</v>
      </c>
    </row>
    <row r="107" spans="1:15" s="126" customFormat="1" x14ac:dyDescent="0.25">
      <c r="A107" s="10">
        <v>1064</v>
      </c>
      <c r="B107" s="125">
        <v>10096</v>
      </c>
      <c r="C107" s="117">
        <v>45</v>
      </c>
      <c r="D107" s="10">
        <v>2025</v>
      </c>
      <c r="E107" s="10" t="s">
        <v>119</v>
      </c>
      <c r="F107" s="67" t="s">
        <v>126</v>
      </c>
      <c r="G107" s="14">
        <v>1</v>
      </c>
      <c r="H107" s="67" t="s">
        <v>4</v>
      </c>
      <c r="I107" s="2">
        <v>450</v>
      </c>
      <c r="J107" s="68" t="s">
        <v>3</v>
      </c>
      <c r="K107" s="112">
        <v>6526</v>
      </c>
      <c r="L107" s="112">
        <f>M107+N107+O107</f>
        <v>2999545.38</v>
      </c>
      <c r="M107" s="112">
        <f>K107*I107</f>
        <v>2936700</v>
      </c>
      <c r="N107" s="112">
        <f t="shared" si="8"/>
        <v>62845.380000000005</v>
      </c>
      <c r="O107" s="104">
        <v>0</v>
      </c>
    </row>
    <row r="108" spans="1:15" s="126" customFormat="1" x14ac:dyDescent="0.25">
      <c r="A108" s="10">
        <v>1064</v>
      </c>
      <c r="B108" s="125">
        <v>10095</v>
      </c>
      <c r="C108" s="117">
        <v>45</v>
      </c>
      <c r="D108" s="10">
        <v>2025</v>
      </c>
      <c r="E108" s="10" t="s">
        <v>119</v>
      </c>
      <c r="F108" s="67" t="s">
        <v>126</v>
      </c>
      <c r="G108" s="14">
        <v>1</v>
      </c>
      <c r="H108" s="67" t="s">
        <v>1</v>
      </c>
      <c r="I108" s="2">
        <v>160</v>
      </c>
      <c r="J108" s="68" t="s">
        <v>0</v>
      </c>
      <c r="K108" s="112">
        <v>5052</v>
      </c>
      <c r="L108" s="112">
        <f>M108+N108+O108</f>
        <v>825618.04799999995</v>
      </c>
      <c r="M108" s="112">
        <f>K108*I108</f>
        <v>808320</v>
      </c>
      <c r="N108" s="112">
        <f t="shared" si="8"/>
        <v>17298.048000000003</v>
      </c>
      <c r="O108" s="104">
        <v>0</v>
      </c>
    </row>
    <row r="109" spans="1:15" s="126" customFormat="1" x14ac:dyDescent="0.25">
      <c r="A109" s="10">
        <v>4499</v>
      </c>
      <c r="B109" s="125">
        <v>43125</v>
      </c>
      <c r="C109" s="103">
        <v>46</v>
      </c>
      <c r="D109" s="10">
        <v>2025</v>
      </c>
      <c r="E109" s="10" t="s">
        <v>119</v>
      </c>
      <c r="F109" s="67" t="s">
        <v>102</v>
      </c>
      <c r="G109" s="14">
        <v>1</v>
      </c>
      <c r="H109" s="67" t="s">
        <v>77</v>
      </c>
      <c r="I109" s="2">
        <v>440</v>
      </c>
      <c r="J109" s="68" t="s">
        <v>3</v>
      </c>
      <c r="K109" s="112">
        <v>6123</v>
      </c>
      <c r="L109" s="112">
        <f>M109+N109+O109</f>
        <v>2751774.1680000001</v>
      </c>
      <c r="M109" s="112">
        <f>K109*I109</f>
        <v>2694120</v>
      </c>
      <c r="N109" s="112">
        <f>M109*2.14%</f>
        <v>57654.168000000005</v>
      </c>
      <c r="O109" s="104">
        <v>0</v>
      </c>
    </row>
    <row r="110" spans="1:15" x14ac:dyDescent="0.25">
      <c r="A110" s="10">
        <v>4875</v>
      </c>
      <c r="B110" s="125">
        <v>47110</v>
      </c>
      <c r="C110" s="117">
        <v>47</v>
      </c>
      <c r="D110" s="10">
        <v>2025</v>
      </c>
      <c r="E110" s="10" t="s">
        <v>119</v>
      </c>
      <c r="F110" s="110" t="s">
        <v>101</v>
      </c>
      <c r="G110" s="14">
        <v>1</v>
      </c>
      <c r="H110" s="127" t="s">
        <v>77</v>
      </c>
      <c r="I110" s="105">
        <v>180</v>
      </c>
      <c r="J110" s="105" t="s">
        <v>3</v>
      </c>
      <c r="K110" s="104">
        <v>6123</v>
      </c>
      <c r="L110" s="104">
        <f t="shared" si="6"/>
        <v>1125725.7960000001</v>
      </c>
      <c r="M110" s="104">
        <f t="shared" si="7"/>
        <v>1102140</v>
      </c>
      <c r="N110" s="104">
        <f t="shared" si="8"/>
        <v>23585.796000000002</v>
      </c>
      <c r="O110" s="104">
        <v>0</v>
      </c>
    </row>
    <row r="111" spans="1:15" x14ac:dyDescent="0.25">
      <c r="A111" s="10">
        <v>4875</v>
      </c>
      <c r="B111" s="125">
        <v>47108</v>
      </c>
      <c r="C111" s="117">
        <f t="shared" si="55"/>
        <v>47</v>
      </c>
      <c r="D111" s="10">
        <v>2025</v>
      </c>
      <c r="E111" s="10" t="s">
        <v>119</v>
      </c>
      <c r="F111" s="110" t="s">
        <v>101</v>
      </c>
      <c r="G111" s="14">
        <v>1</v>
      </c>
      <c r="H111" s="127" t="s">
        <v>2</v>
      </c>
      <c r="I111" s="105">
        <v>280</v>
      </c>
      <c r="J111" s="105" t="s">
        <v>3</v>
      </c>
      <c r="K111" s="112">
        <v>6453</v>
      </c>
      <c r="L111" s="104">
        <f t="shared" si="6"/>
        <v>1845506.3759999999</v>
      </c>
      <c r="M111" s="104">
        <f t="shared" si="7"/>
        <v>1806840</v>
      </c>
      <c r="N111" s="104">
        <f t="shared" si="8"/>
        <v>38666.376000000004</v>
      </c>
      <c r="O111" s="104">
        <v>0</v>
      </c>
    </row>
    <row r="112" spans="1:15" x14ac:dyDescent="0.25">
      <c r="A112" s="10">
        <v>4875</v>
      </c>
      <c r="B112" s="125">
        <v>47109</v>
      </c>
      <c r="C112" s="117">
        <f t="shared" si="55"/>
        <v>47</v>
      </c>
      <c r="D112" s="10">
        <v>2025</v>
      </c>
      <c r="E112" s="10" t="s">
        <v>119</v>
      </c>
      <c r="F112" s="67" t="s">
        <v>101</v>
      </c>
      <c r="G112" s="14">
        <v>1</v>
      </c>
      <c r="H112" s="67" t="s">
        <v>78</v>
      </c>
      <c r="I112" s="105">
        <v>50</v>
      </c>
      <c r="J112" s="105" t="s">
        <v>0</v>
      </c>
      <c r="K112" s="104">
        <v>2060</v>
      </c>
      <c r="L112" s="104">
        <f>M112+N112+O112</f>
        <v>105204.2</v>
      </c>
      <c r="M112" s="104">
        <f>K112*I112</f>
        <v>103000</v>
      </c>
      <c r="N112" s="104">
        <f>M112*2.14%</f>
        <v>2204.2000000000003</v>
      </c>
      <c r="O112" s="104">
        <v>0</v>
      </c>
    </row>
    <row r="113" spans="1:15" x14ac:dyDescent="0.25">
      <c r="A113" s="58"/>
      <c r="B113" s="130"/>
      <c r="C113" s="58"/>
      <c r="D113" s="59"/>
      <c r="E113" s="59"/>
      <c r="F113" s="111" t="s">
        <v>75</v>
      </c>
      <c r="G113" s="58"/>
      <c r="H113" s="58"/>
      <c r="I113" s="60"/>
      <c r="J113" s="60"/>
      <c r="K113" s="106"/>
      <c r="L113" s="107">
        <f>SUM(L15:L112)</f>
        <v>147074808.71140003</v>
      </c>
      <c r="M113" s="107">
        <f>SUM(M15:M112)</f>
        <v>143993351</v>
      </c>
      <c r="N113" s="107">
        <f>SUM(N15:N112)</f>
        <v>3081457.7113999994</v>
      </c>
      <c r="O113" s="107">
        <f>SUM(O15:O111)</f>
        <v>0</v>
      </c>
    </row>
    <row r="114" spans="1:15" x14ac:dyDescent="0.25">
      <c r="A114" s="58"/>
      <c r="B114" s="58"/>
      <c r="C114" s="58"/>
      <c r="D114" s="59"/>
      <c r="E114" s="59"/>
      <c r="F114" s="111" t="s">
        <v>120</v>
      </c>
      <c r="G114" s="58"/>
      <c r="H114" s="58"/>
      <c r="I114" s="60"/>
      <c r="J114" s="60"/>
      <c r="K114" s="106"/>
      <c r="L114" s="107">
        <f>L113+L14+L11</f>
        <v>165693491.04810002</v>
      </c>
      <c r="M114" s="107">
        <f>M113+M14+M11</f>
        <v>162221941.5</v>
      </c>
      <c r="N114" s="107">
        <f>N113+N14+N11</f>
        <v>3471549.5480999993</v>
      </c>
      <c r="O114" s="107">
        <f>O113+O14+O11</f>
        <v>0</v>
      </c>
    </row>
    <row r="115" spans="1:15" x14ac:dyDescent="0.25">
      <c r="C115"/>
      <c r="O115" s="52"/>
    </row>
    <row r="116" spans="1:15" x14ac:dyDescent="0.25">
      <c r="C116"/>
      <c r="O116" s="52"/>
    </row>
    <row r="117" spans="1:15" x14ac:dyDescent="0.25">
      <c r="C117"/>
      <c r="O117" s="52"/>
    </row>
    <row r="118" spans="1:15" x14ac:dyDescent="0.25">
      <c r="C118"/>
      <c r="O118" s="52"/>
    </row>
    <row r="119" spans="1:15" x14ac:dyDescent="0.25">
      <c r="C119"/>
      <c r="O119" s="52"/>
    </row>
    <row r="120" spans="1:15" x14ac:dyDescent="0.25">
      <c r="C120"/>
      <c r="O120" s="52"/>
    </row>
    <row r="121" spans="1:15" x14ac:dyDescent="0.25">
      <c r="C121"/>
      <c r="O121" s="52"/>
    </row>
    <row r="122" spans="1:15" x14ac:dyDescent="0.25">
      <c r="C122"/>
      <c r="O122" s="52"/>
    </row>
    <row r="123" spans="1:15" x14ac:dyDescent="0.25">
      <c r="C123"/>
      <c r="O123" s="52"/>
    </row>
    <row r="124" spans="1:15" x14ac:dyDescent="0.25">
      <c r="C124"/>
      <c r="O124" s="52"/>
    </row>
    <row r="151" spans="8:8" x14ac:dyDescent="0.25">
      <c r="H151" t="s">
        <v>81</v>
      </c>
    </row>
  </sheetData>
  <autoFilter ref="A5:O114"/>
  <mergeCells count="1">
    <mergeCell ref="A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5" workbookViewId="0">
      <selection activeCell="J20" sqref="J20"/>
    </sheetView>
  </sheetViews>
  <sheetFormatPr defaultRowHeight="15" x14ac:dyDescent="0.25"/>
  <cols>
    <col min="1" max="2" width="9.140625" style="21" customWidth="1"/>
    <col min="3" max="3" width="42.7109375" style="21" customWidth="1"/>
    <col min="4" max="4" width="19" style="21" customWidth="1"/>
    <col min="5" max="5" width="11" style="21" customWidth="1"/>
    <col min="6" max="6" width="11.28515625" style="21" customWidth="1"/>
    <col min="7" max="7" width="11" style="21" customWidth="1"/>
    <col min="8" max="8" width="11.28515625" style="21" customWidth="1"/>
    <col min="9" max="9" width="12.7109375" style="21" customWidth="1"/>
    <col min="10" max="10" width="11" style="21" customWidth="1"/>
    <col min="11" max="11" width="10.85546875" style="21" customWidth="1"/>
    <col min="12" max="12" width="11" style="21" customWidth="1"/>
    <col min="13" max="13" width="19.28515625" style="21" customWidth="1"/>
    <col min="14" max="14" width="22.7109375" style="21" customWidth="1"/>
  </cols>
  <sheetData>
    <row r="1" spans="1:14" x14ac:dyDescent="0.25">
      <c r="A1" s="26"/>
      <c r="B1" s="27"/>
      <c r="C1" s="28"/>
      <c r="D1" s="29"/>
      <c r="E1" s="30"/>
      <c r="F1" s="30"/>
      <c r="G1" s="30"/>
      <c r="H1" s="30"/>
      <c r="I1" s="15"/>
      <c r="J1" s="28"/>
      <c r="K1" s="28"/>
      <c r="L1" s="28"/>
      <c r="M1" s="28"/>
      <c r="N1" s="18"/>
    </row>
    <row r="2" spans="1:14" x14ac:dyDescent="0.25">
      <c r="A2" s="26"/>
      <c r="B2" s="27"/>
      <c r="C2" s="28"/>
      <c r="D2" s="29"/>
      <c r="E2" s="30"/>
      <c r="F2" s="30"/>
      <c r="G2" s="30"/>
      <c r="H2" s="30"/>
      <c r="I2" s="15"/>
      <c r="J2" s="28"/>
      <c r="K2" s="28"/>
      <c r="L2" s="28"/>
      <c r="M2" s="28"/>
      <c r="N2" s="18"/>
    </row>
    <row r="3" spans="1:14" x14ac:dyDescent="0.25">
      <c r="A3" s="26"/>
      <c r="B3" s="27"/>
      <c r="C3" s="28"/>
      <c r="D3" s="29"/>
      <c r="E3" s="30"/>
      <c r="F3" s="30"/>
      <c r="G3" s="30"/>
      <c r="H3" s="30"/>
      <c r="I3" s="15"/>
      <c r="J3" s="28"/>
      <c r="K3" s="28"/>
      <c r="L3" s="28"/>
      <c r="M3" s="28"/>
      <c r="N3" s="18"/>
    </row>
    <row r="4" spans="1:14" x14ac:dyDescent="0.25">
      <c r="A4" s="26"/>
      <c r="B4" s="27"/>
      <c r="C4" s="28"/>
      <c r="D4" s="29"/>
      <c r="E4" s="30"/>
      <c r="F4" s="30"/>
      <c r="G4" s="30"/>
      <c r="H4" s="30"/>
      <c r="I4" s="15"/>
      <c r="J4" s="28"/>
      <c r="K4" s="28"/>
      <c r="L4" s="28"/>
      <c r="M4" s="28"/>
      <c r="N4" s="18"/>
    </row>
    <row r="5" spans="1:14" x14ac:dyDescent="0.25">
      <c r="A5" s="26"/>
      <c r="B5" s="27"/>
      <c r="C5" s="28"/>
      <c r="D5" s="29"/>
      <c r="E5" s="30"/>
      <c r="F5" s="30"/>
      <c r="G5" s="30"/>
      <c r="H5" s="30"/>
      <c r="I5" s="15"/>
      <c r="J5" s="28"/>
      <c r="K5" s="28"/>
      <c r="L5" s="28"/>
      <c r="M5" s="28"/>
      <c r="N5" s="18"/>
    </row>
    <row r="6" spans="1:14" x14ac:dyDescent="0.25">
      <c r="A6" s="26"/>
      <c r="B6" s="27"/>
      <c r="C6" s="28"/>
      <c r="D6" s="29"/>
      <c r="E6" s="30"/>
      <c r="F6" s="30"/>
      <c r="G6" s="30"/>
      <c r="H6" s="30"/>
      <c r="I6" s="15"/>
      <c r="J6" s="28"/>
      <c r="K6" s="28"/>
      <c r="L6" s="28"/>
      <c r="M6" s="28"/>
      <c r="N6" s="18"/>
    </row>
    <row r="7" spans="1:14" x14ac:dyDescent="0.25">
      <c r="A7" s="26"/>
      <c r="B7" s="27"/>
      <c r="C7" s="28"/>
      <c r="D7" s="29"/>
      <c r="E7" s="30"/>
      <c r="F7" s="30"/>
      <c r="G7" s="30"/>
      <c r="H7" s="30"/>
      <c r="I7" s="15"/>
      <c r="J7" s="28"/>
      <c r="K7" s="28"/>
      <c r="L7" s="28"/>
      <c r="M7" s="28"/>
      <c r="N7" s="18"/>
    </row>
    <row r="8" spans="1:14" x14ac:dyDescent="0.25">
      <c r="A8" s="26"/>
      <c r="B8" s="27"/>
      <c r="C8" s="28"/>
      <c r="D8" s="29"/>
      <c r="E8" s="30"/>
      <c r="F8" s="30"/>
      <c r="G8" s="30"/>
      <c r="H8" s="30"/>
      <c r="I8" s="15"/>
      <c r="J8" s="28"/>
      <c r="K8" s="28"/>
      <c r="L8" s="28"/>
      <c r="M8" s="28"/>
      <c r="N8" s="18"/>
    </row>
    <row r="9" spans="1:14" x14ac:dyDescent="0.25">
      <c r="A9" s="26"/>
      <c r="B9" s="27"/>
      <c r="C9" s="28"/>
      <c r="D9" s="29"/>
      <c r="E9" s="30"/>
      <c r="F9" s="30"/>
      <c r="G9" s="30"/>
      <c r="H9" s="30"/>
      <c r="I9" s="15"/>
      <c r="J9" s="28"/>
      <c r="K9" s="28"/>
      <c r="L9" s="28"/>
      <c r="M9" s="28"/>
      <c r="N9" s="18"/>
    </row>
    <row r="10" spans="1:14" x14ac:dyDescent="0.25">
      <c r="A10" s="171" t="s">
        <v>36</v>
      </c>
      <c r="B10" s="171"/>
      <c r="C10" s="171"/>
      <c r="D10" s="171"/>
      <c r="E10" s="172"/>
      <c r="F10" s="172"/>
      <c r="G10" s="172"/>
      <c r="H10" s="172"/>
      <c r="I10" s="172"/>
      <c r="J10" s="171"/>
      <c r="K10" s="171"/>
      <c r="L10" s="171"/>
      <c r="M10" s="171"/>
      <c r="N10" s="171"/>
    </row>
    <row r="11" spans="1:14" x14ac:dyDescent="0.25">
      <c r="A11" s="173" t="s">
        <v>37</v>
      </c>
      <c r="B11" s="173"/>
      <c r="C11" s="173"/>
      <c r="D11" s="173"/>
      <c r="E11" s="174"/>
      <c r="F11" s="174"/>
      <c r="G11" s="174"/>
      <c r="H11" s="174"/>
      <c r="I11" s="174"/>
      <c r="J11" s="173"/>
      <c r="K11" s="173"/>
      <c r="L11" s="173"/>
      <c r="M11" s="173"/>
      <c r="N11" s="173"/>
    </row>
    <row r="12" spans="1:14" ht="15" customHeight="1" x14ac:dyDescent="0.25">
      <c r="A12" s="175" t="s">
        <v>38</v>
      </c>
      <c r="B12" s="175" t="s">
        <v>39</v>
      </c>
      <c r="C12" s="177" t="s">
        <v>18</v>
      </c>
      <c r="D12" s="179" t="s">
        <v>40</v>
      </c>
      <c r="E12" s="181" t="s">
        <v>41</v>
      </c>
      <c r="F12" s="181"/>
      <c r="G12" s="181"/>
      <c r="H12" s="181"/>
      <c r="I12" s="181"/>
      <c r="J12" s="183" t="s">
        <v>42</v>
      </c>
      <c r="K12" s="183"/>
      <c r="L12" s="183"/>
      <c r="M12" s="183"/>
      <c r="N12" s="183"/>
    </row>
    <row r="13" spans="1:14" x14ac:dyDescent="0.25">
      <c r="A13" s="175"/>
      <c r="B13" s="175"/>
      <c r="C13" s="177"/>
      <c r="D13" s="180"/>
      <c r="E13" s="182"/>
      <c r="F13" s="182"/>
      <c r="G13" s="182"/>
      <c r="H13" s="182"/>
      <c r="I13" s="182"/>
      <c r="J13" s="184"/>
      <c r="K13" s="184"/>
      <c r="L13" s="184"/>
      <c r="M13" s="184"/>
      <c r="N13" s="184"/>
    </row>
    <row r="14" spans="1:14" ht="28.5" x14ac:dyDescent="0.25">
      <c r="A14" s="175"/>
      <c r="B14" s="175"/>
      <c r="C14" s="177"/>
      <c r="D14" s="180"/>
      <c r="E14" s="31" t="s">
        <v>43</v>
      </c>
      <c r="F14" s="31" t="s">
        <v>44</v>
      </c>
      <c r="G14" s="31" t="s">
        <v>45</v>
      </c>
      <c r="H14" s="31" t="s">
        <v>46</v>
      </c>
      <c r="I14" s="31" t="s">
        <v>33</v>
      </c>
      <c r="J14" s="32" t="s">
        <v>43</v>
      </c>
      <c r="K14" s="32" t="s">
        <v>44</v>
      </c>
      <c r="L14" s="32" t="s">
        <v>45</v>
      </c>
      <c r="M14" s="32" t="s">
        <v>46</v>
      </c>
      <c r="N14" s="32" t="s">
        <v>33</v>
      </c>
    </row>
    <row r="15" spans="1:14" x14ac:dyDescent="0.25">
      <c r="A15" s="176"/>
      <c r="B15" s="176"/>
      <c r="C15" s="178"/>
      <c r="D15" s="33" t="s">
        <v>47</v>
      </c>
      <c r="E15" s="31" t="s">
        <v>49</v>
      </c>
      <c r="F15" s="31" t="s">
        <v>49</v>
      </c>
      <c r="G15" s="31" t="s">
        <v>49</v>
      </c>
      <c r="H15" s="31" t="s">
        <v>49</v>
      </c>
      <c r="I15" s="31" t="s">
        <v>49</v>
      </c>
      <c r="J15" s="32" t="s">
        <v>48</v>
      </c>
      <c r="K15" s="32" t="s">
        <v>48</v>
      </c>
      <c r="L15" s="32" t="s">
        <v>48</v>
      </c>
      <c r="M15" s="32" t="s">
        <v>48</v>
      </c>
      <c r="N15" s="32" t="s">
        <v>48</v>
      </c>
    </row>
    <row r="16" spans="1:14" x14ac:dyDescent="0.25">
      <c r="A16" s="34">
        <v>1</v>
      </c>
      <c r="B16" s="34">
        <v>2</v>
      </c>
      <c r="C16" s="34">
        <v>3</v>
      </c>
      <c r="D16" s="34">
        <v>4</v>
      </c>
      <c r="E16" s="34">
        <v>6</v>
      </c>
      <c r="F16" s="34">
        <v>7</v>
      </c>
      <c r="G16" s="34">
        <v>8</v>
      </c>
      <c r="H16" s="34">
        <v>9</v>
      </c>
      <c r="I16" s="34">
        <v>10</v>
      </c>
      <c r="J16" s="34">
        <v>11</v>
      </c>
      <c r="K16" s="34">
        <v>12</v>
      </c>
      <c r="L16" s="34">
        <v>13</v>
      </c>
      <c r="M16" s="34">
        <v>14</v>
      </c>
      <c r="N16" s="34">
        <v>15</v>
      </c>
    </row>
    <row r="17" spans="1:14" x14ac:dyDescent="0.25">
      <c r="A17" s="38">
        <v>1</v>
      </c>
      <c r="B17" s="39">
        <v>2023</v>
      </c>
      <c r="C17" s="35" t="s">
        <v>119</v>
      </c>
      <c r="D17" s="40">
        <f>'Таблица 1'!L19</f>
        <v>6296.2</v>
      </c>
      <c r="E17" s="41">
        <v>0</v>
      </c>
      <c r="F17" s="41">
        <v>0</v>
      </c>
      <c r="G17" s="41">
        <v>0</v>
      </c>
      <c r="H17" s="41">
        <v>4</v>
      </c>
      <c r="I17" s="41">
        <v>4</v>
      </c>
      <c r="J17" s="36">
        <v>0</v>
      </c>
      <c r="K17" s="36">
        <v>0</v>
      </c>
      <c r="L17" s="36">
        <v>0</v>
      </c>
      <c r="M17" s="36">
        <f>'Таблица 1'!R19</f>
        <v>9101585.5995000005</v>
      </c>
      <c r="N17" s="36">
        <f>'Таблица 2'!L11</f>
        <v>9101585.5995000005</v>
      </c>
    </row>
    <row r="18" spans="1:14" x14ac:dyDescent="0.25">
      <c r="A18" s="39">
        <v>2</v>
      </c>
      <c r="B18" s="39">
        <v>2024</v>
      </c>
      <c r="C18" s="35" t="s">
        <v>119</v>
      </c>
      <c r="D18" s="36">
        <f>'Таблица 1'!L22</f>
        <v>1431.4</v>
      </c>
      <c r="E18" s="41">
        <v>0</v>
      </c>
      <c r="F18" s="41">
        <v>0</v>
      </c>
      <c r="G18" s="41">
        <v>0</v>
      </c>
      <c r="H18" s="41">
        <v>2</v>
      </c>
      <c r="I18" s="41">
        <v>2</v>
      </c>
      <c r="J18" s="36">
        <v>0</v>
      </c>
      <c r="K18" s="36">
        <v>0</v>
      </c>
      <c r="L18" s="36">
        <v>0</v>
      </c>
      <c r="M18" s="36">
        <f>'Таблица 1'!R22</f>
        <v>9517096.7371999994</v>
      </c>
      <c r="N18" s="36">
        <f>'Таблица 2'!L14</f>
        <v>9517096.7371999994</v>
      </c>
    </row>
    <row r="19" spans="1:14" x14ac:dyDescent="0.25">
      <c r="A19" s="38">
        <v>3</v>
      </c>
      <c r="B19" s="39">
        <v>2025</v>
      </c>
      <c r="C19" s="35" t="s">
        <v>119</v>
      </c>
      <c r="D19" s="40">
        <f>'Таблица 1'!L64</f>
        <v>40096.800000000003</v>
      </c>
      <c r="E19" s="41">
        <v>0</v>
      </c>
      <c r="F19" s="41">
        <v>0</v>
      </c>
      <c r="G19" s="41">
        <v>0</v>
      </c>
      <c r="H19" s="41">
        <v>41</v>
      </c>
      <c r="I19" s="41">
        <v>41</v>
      </c>
      <c r="J19" s="36">
        <v>0</v>
      </c>
      <c r="K19" s="36">
        <v>0</v>
      </c>
      <c r="L19" s="36">
        <v>0</v>
      </c>
      <c r="M19" s="36">
        <f>'Таблица 1'!R64</f>
        <v>147074808.7114</v>
      </c>
      <c r="N19" s="36">
        <f>'Таблица 2'!L113</f>
        <v>147074808.71140003</v>
      </c>
    </row>
    <row r="20" spans="1:14" x14ac:dyDescent="0.25">
      <c r="A20" s="37"/>
      <c r="B20" s="43"/>
      <c r="C20" s="42" t="s">
        <v>120</v>
      </c>
      <c r="D20" s="44">
        <f>SUM(D17:D19)</f>
        <v>47824.4</v>
      </c>
      <c r="E20" s="44">
        <v>0</v>
      </c>
      <c r="F20" s="44">
        <v>0</v>
      </c>
      <c r="G20" s="44">
        <v>0</v>
      </c>
      <c r="H20" s="44">
        <f>SUM(H17:H19)</f>
        <v>47</v>
      </c>
      <c r="I20" s="44">
        <f>SUM(I17:I19)</f>
        <v>47</v>
      </c>
      <c r="J20" s="44">
        <v>0</v>
      </c>
      <c r="K20" s="44">
        <v>0</v>
      </c>
      <c r="L20" s="44">
        <v>0</v>
      </c>
      <c r="M20" s="44">
        <f>SUM(M17:M19)</f>
        <v>165693491.04809999</v>
      </c>
      <c r="N20" s="44">
        <f>SUM(N17:N19)</f>
        <v>165693491.04810002</v>
      </c>
    </row>
    <row r="21" spans="1:14" x14ac:dyDescent="0.25">
      <c r="A21" s="18"/>
      <c r="B21" s="45"/>
      <c r="C21" s="46"/>
      <c r="D21" s="47"/>
      <c r="E21" s="27"/>
      <c r="F21" s="27"/>
      <c r="G21" s="27"/>
      <c r="H21" s="27"/>
      <c r="I21" s="27"/>
      <c r="J21" s="28"/>
      <c r="K21" s="28"/>
      <c r="L21" s="28"/>
      <c r="M21" s="28"/>
      <c r="N21" s="28"/>
    </row>
    <row r="22" spans="1:14" x14ac:dyDescent="0.25">
      <c r="A22" s="169" t="s">
        <v>121</v>
      </c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</row>
    <row r="23" spans="1:14" x14ac:dyDescent="0.25">
      <c r="A23" s="170"/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</row>
    <row r="24" spans="1:14" x14ac:dyDescent="0.25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</row>
    <row r="25" spans="1:14" x14ac:dyDescent="0.25">
      <c r="A25" s="170"/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</row>
    <row r="26" spans="1:14" x14ac:dyDescent="0.25">
      <c r="A26" s="28"/>
      <c r="B26" s="45"/>
      <c r="C26" s="48"/>
      <c r="D26" s="47"/>
      <c r="E26" s="27"/>
      <c r="F26" s="27"/>
      <c r="G26" s="27"/>
      <c r="H26" s="27"/>
      <c r="I26" s="27"/>
      <c r="J26" s="28"/>
      <c r="K26" s="28"/>
      <c r="L26" s="28"/>
      <c r="M26" s="28"/>
      <c r="N26" s="28"/>
    </row>
    <row r="27" spans="1:14" x14ac:dyDescent="0.25">
      <c r="A27" s="28"/>
      <c r="B27" s="45"/>
      <c r="C27" s="48"/>
      <c r="D27" s="47"/>
      <c r="E27" s="27"/>
      <c r="F27" s="27"/>
      <c r="G27" s="27"/>
      <c r="H27" s="27"/>
      <c r="I27" s="27"/>
      <c r="J27" s="28"/>
      <c r="K27" s="28"/>
      <c r="L27" s="28"/>
      <c r="M27" s="28"/>
      <c r="N27" s="28"/>
    </row>
    <row r="28" spans="1:14" x14ac:dyDescent="0.25">
      <c r="A28" s="28"/>
      <c r="B28" s="45"/>
      <c r="C28" s="48"/>
      <c r="D28" s="47"/>
      <c r="E28" s="27"/>
      <c r="F28" s="27"/>
      <c r="G28" s="27"/>
      <c r="H28" s="27"/>
      <c r="I28" s="27"/>
      <c r="J28" s="28"/>
      <c r="K28" s="28"/>
      <c r="L28" s="28"/>
      <c r="M28" s="28"/>
      <c r="N28" s="28"/>
    </row>
    <row r="29" spans="1:14" x14ac:dyDescent="0.25">
      <c r="A29" s="28"/>
      <c r="B29" s="45"/>
      <c r="C29" s="48"/>
      <c r="D29" s="47"/>
      <c r="E29" s="27"/>
      <c r="F29" s="27"/>
      <c r="G29" s="27"/>
      <c r="H29" s="27"/>
      <c r="I29" s="27"/>
      <c r="J29" s="28"/>
      <c r="K29" s="28"/>
      <c r="L29" s="28"/>
      <c r="M29" s="28"/>
      <c r="N29" s="28"/>
    </row>
    <row r="30" spans="1:14" x14ac:dyDescent="0.25">
      <c r="A30" s="28"/>
      <c r="B30" s="45"/>
      <c r="C30" s="48"/>
      <c r="D30" s="47"/>
      <c r="E30" s="27"/>
      <c r="F30" s="27"/>
      <c r="G30" s="27"/>
      <c r="H30" s="27"/>
      <c r="I30" s="27"/>
      <c r="J30" s="28"/>
      <c r="K30" s="28"/>
      <c r="L30" s="28"/>
      <c r="M30" s="28"/>
      <c r="N30" s="28"/>
    </row>
    <row r="31" spans="1:14" x14ac:dyDescent="0.25">
      <c r="A31" s="28"/>
      <c r="B31" s="45"/>
      <c r="C31" s="48"/>
      <c r="D31" s="47"/>
      <c r="E31" s="27"/>
      <c r="F31" s="27"/>
      <c r="G31" s="27"/>
      <c r="H31" s="27"/>
      <c r="I31" s="27"/>
      <c r="J31" s="28"/>
      <c r="K31" s="28"/>
      <c r="L31" s="28"/>
      <c r="M31" s="28"/>
      <c r="N31" s="28"/>
    </row>
    <row r="32" spans="1:14" x14ac:dyDescent="0.25">
      <c r="A32" s="28"/>
      <c r="B32" s="45"/>
      <c r="C32" s="48"/>
      <c r="D32" s="47"/>
      <c r="E32" s="27"/>
      <c r="F32" s="27"/>
      <c r="G32" s="27"/>
      <c r="H32" s="27"/>
      <c r="I32" s="27"/>
      <c r="J32" s="28"/>
      <c r="K32" s="28"/>
      <c r="L32" s="28"/>
      <c r="M32" s="28"/>
      <c r="N32" s="28"/>
    </row>
    <row r="33" spans="1:14" x14ac:dyDescent="0.25">
      <c r="A33" s="28"/>
      <c r="B33" s="45"/>
      <c r="C33" s="48"/>
      <c r="D33" s="47"/>
      <c r="E33" s="27"/>
      <c r="F33" s="27"/>
      <c r="G33" s="27"/>
      <c r="H33" s="27"/>
      <c r="I33" s="27"/>
      <c r="J33" s="28"/>
      <c r="K33" s="28"/>
      <c r="L33" s="28"/>
      <c r="M33" s="28"/>
      <c r="N33" s="28"/>
    </row>
    <row r="34" spans="1:14" x14ac:dyDescent="0.25">
      <c r="A34" s="28"/>
      <c r="B34" s="45"/>
      <c r="C34" s="48"/>
      <c r="D34" s="47"/>
      <c r="E34" s="27"/>
      <c r="F34" s="27"/>
      <c r="G34" s="27"/>
      <c r="H34" s="27"/>
      <c r="I34" s="27"/>
      <c r="J34" s="28"/>
      <c r="K34" s="28"/>
      <c r="L34" s="28"/>
      <c r="M34" s="28"/>
      <c r="N34" s="28"/>
    </row>
    <row r="35" spans="1:14" x14ac:dyDescent="0.25">
      <c r="A35" s="28"/>
      <c r="B35" s="45"/>
      <c r="C35" s="48"/>
      <c r="D35" s="47"/>
      <c r="E35" s="27"/>
      <c r="F35" s="27"/>
      <c r="G35" s="27"/>
      <c r="H35" s="27"/>
      <c r="I35" s="27"/>
      <c r="J35" s="28"/>
      <c r="K35" s="28"/>
      <c r="L35" s="28"/>
      <c r="M35" s="28"/>
      <c r="N35" s="28"/>
    </row>
    <row r="36" spans="1:14" x14ac:dyDescent="0.25">
      <c r="A36" s="28"/>
      <c r="B36" s="45"/>
      <c r="C36" s="48"/>
      <c r="D36" s="47"/>
      <c r="E36" s="27"/>
      <c r="F36" s="27"/>
      <c r="G36" s="27"/>
      <c r="H36" s="27"/>
      <c r="I36" s="27"/>
      <c r="J36" s="28"/>
      <c r="K36" s="28"/>
      <c r="L36" s="28"/>
      <c r="M36" s="28"/>
      <c r="N36" s="28"/>
    </row>
    <row r="37" spans="1:14" x14ac:dyDescent="0.25">
      <c r="A37" s="28"/>
      <c r="B37" s="45"/>
      <c r="C37" s="48"/>
      <c r="D37" s="47"/>
      <c r="E37" s="27"/>
      <c r="F37" s="27"/>
      <c r="G37" s="27"/>
      <c r="H37" s="27"/>
      <c r="I37" s="27"/>
      <c r="J37" s="28"/>
      <c r="K37" s="28"/>
      <c r="L37" s="28"/>
      <c r="M37" s="28"/>
      <c r="N37" s="28"/>
    </row>
  </sheetData>
  <autoFilter ref="A16:N20"/>
  <mergeCells count="9">
    <mergeCell ref="A22:N25"/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" right="0.7" top="0.75" bottom="0.75" header="0.3" footer="0.3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4"/>
  <sheetViews>
    <sheetView topLeftCell="A25" workbookViewId="0">
      <selection activeCell="E55" sqref="E55"/>
    </sheetView>
  </sheetViews>
  <sheetFormatPr defaultRowHeight="15" x14ac:dyDescent="0.25"/>
  <cols>
    <col min="2" max="2" width="19.140625" customWidth="1"/>
    <col min="3" max="3" width="46.28515625" customWidth="1"/>
    <col min="4" max="4" width="26" customWidth="1"/>
    <col min="5" max="5" width="16.28515625" customWidth="1"/>
    <col min="7" max="7" width="9.140625" customWidth="1"/>
  </cols>
  <sheetData>
    <row r="3" spans="1:5" ht="45" x14ac:dyDescent="0.25">
      <c r="B3" s="102" t="s">
        <v>111</v>
      </c>
      <c r="C3" s="102" t="s">
        <v>12</v>
      </c>
      <c r="D3" s="102" t="s">
        <v>14</v>
      </c>
      <c r="E3" s="114" t="s">
        <v>114</v>
      </c>
    </row>
    <row r="4" spans="1:5" x14ac:dyDescent="0.25">
      <c r="A4" t="str">
        <f>B4&amp;D4</f>
        <v>7242025</v>
      </c>
      <c r="B4" s="128">
        <v>724</v>
      </c>
      <c r="C4" s="128" t="s">
        <v>99</v>
      </c>
      <c r="D4" s="128">
        <v>2025</v>
      </c>
      <c r="E4" s="124">
        <v>440386.82400000002</v>
      </c>
    </row>
    <row r="5" spans="1:5" x14ac:dyDescent="0.25">
      <c r="A5" t="str">
        <f t="shared" ref="A5:A64" si="0">B5&amp;D5</f>
        <v>9232025</v>
      </c>
      <c r="B5" s="128">
        <v>923</v>
      </c>
      <c r="C5" s="128" t="s">
        <v>6</v>
      </c>
      <c r="D5" s="128">
        <v>2025</v>
      </c>
      <c r="E5" s="124">
        <v>440386.82400000002</v>
      </c>
    </row>
    <row r="6" spans="1:5" x14ac:dyDescent="0.25">
      <c r="A6" t="str">
        <f t="shared" si="0"/>
        <v>9242024</v>
      </c>
      <c r="B6" s="128">
        <v>924</v>
      </c>
      <c r="C6" s="128" t="s">
        <v>69</v>
      </c>
      <c r="D6" s="128">
        <v>2024</v>
      </c>
      <c r="E6" s="124">
        <v>4336455.84</v>
      </c>
    </row>
    <row r="7" spans="1:5" x14ac:dyDescent="0.25">
      <c r="A7" t="str">
        <f t="shared" si="0"/>
        <v>9242025</v>
      </c>
      <c r="B7" s="128">
        <v>924</v>
      </c>
      <c r="C7" s="128" t="s">
        <v>69</v>
      </c>
      <c r="D7" s="128">
        <v>2025</v>
      </c>
      <c r="E7" s="124">
        <v>3627520.4852</v>
      </c>
    </row>
    <row r="8" spans="1:5" x14ac:dyDescent="0.25">
      <c r="A8" t="str">
        <f t="shared" si="0"/>
        <v>9252025</v>
      </c>
      <c r="B8" s="128">
        <v>925</v>
      </c>
      <c r="C8" s="128" t="s">
        <v>97</v>
      </c>
      <c r="D8" s="128">
        <v>2025</v>
      </c>
      <c r="E8" s="124">
        <v>1040030.3359999999</v>
      </c>
    </row>
    <row r="9" spans="1:5" x14ac:dyDescent="0.25">
      <c r="A9" t="str">
        <f t="shared" si="0"/>
        <v>9492024</v>
      </c>
      <c r="B9" s="128">
        <v>949</v>
      </c>
      <c r="C9" s="128" t="s">
        <v>66</v>
      </c>
      <c r="D9" s="128">
        <v>2024</v>
      </c>
      <c r="E9" s="124">
        <v>4697827.16</v>
      </c>
    </row>
    <row r="10" spans="1:5" x14ac:dyDescent="0.25">
      <c r="A10" t="str">
        <f t="shared" si="0"/>
        <v>9492025</v>
      </c>
      <c r="B10" s="128">
        <v>949</v>
      </c>
      <c r="C10" s="128" t="s">
        <v>66</v>
      </c>
      <c r="D10" s="128">
        <v>2025</v>
      </c>
      <c r="E10" s="124">
        <v>3711481.608</v>
      </c>
    </row>
    <row r="11" spans="1:5" x14ac:dyDescent="0.25">
      <c r="A11" t="str">
        <f t="shared" si="0"/>
        <v>9552024</v>
      </c>
      <c r="B11" s="128">
        <v>955</v>
      </c>
      <c r="C11" s="128" t="s">
        <v>67</v>
      </c>
      <c r="D11" s="128">
        <v>2024</v>
      </c>
      <c r="E11" s="124">
        <v>4697827.16</v>
      </c>
    </row>
    <row r="12" spans="1:5" x14ac:dyDescent="0.25">
      <c r="A12" t="str">
        <f t="shared" si="0"/>
        <v>9552025</v>
      </c>
      <c r="B12" s="128">
        <v>955</v>
      </c>
      <c r="C12" s="128" t="s">
        <v>67</v>
      </c>
      <c r="D12" s="128">
        <v>2025</v>
      </c>
      <c r="E12" s="124">
        <v>5980644.2760000005</v>
      </c>
    </row>
    <row r="13" spans="1:5" x14ac:dyDescent="0.25">
      <c r="A13" t="str">
        <f t="shared" si="0"/>
        <v>9572025</v>
      </c>
      <c r="B13" s="128">
        <v>957</v>
      </c>
      <c r="C13" s="128" t="s">
        <v>108</v>
      </c>
      <c r="D13" s="128">
        <v>2025</v>
      </c>
      <c r="E13" s="124">
        <v>5909309.7000000002</v>
      </c>
    </row>
    <row r="14" spans="1:5" x14ac:dyDescent="0.25">
      <c r="A14" t="str">
        <f t="shared" si="0"/>
        <v>9582023</v>
      </c>
      <c r="B14" s="128">
        <v>958</v>
      </c>
      <c r="C14" s="128" t="s">
        <v>88</v>
      </c>
      <c r="D14" s="128">
        <v>2023</v>
      </c>
      <c r="E14" s="124">
        <v>2737096.65</v>
      </c>
    </row>
    <row r="15" spans="1:5" x14ac:dyDescent="0.25">
      <c r="A15" t="str">
        <f t="shared" si="0"/>
        <v>9582025</v>
      </c>
      <c r="B15" s="128">
        <v>958</v>
      </c>
      <c r="C15" s="128" t="s">
        <v>88</v>
      </c>
      <c r="D15" s="128">
        <v>2025</v>
      </c>
      <c r="E15" s="124">
        <v>8192541.1316</v>
      </c>
    </row>
    <row r="16" spans="1:5" x14ac:dyDescent="0.25">
      <c r="A16" t="str">
        <f t="shared" si="0"/>
        <v>9592023</v>
      </c>
      <c r="B16" s="128">
        <v>959</v>
      </c>
      <c r="C16" s="128" t="s">
        <v>68</v>
      </c>
      <c r="D16" s="128">
        <v>2023</v>
      </c>
      <c r="E16" s="124">
        <v>144875.37599999999</v>
      </c>
    </row>
    <row r="17" spans="1:5" x14ac:dyDescent="0.25">
      <c r="A17" t="str">
        <f t="shared" si="0"/>
        <v>9592025</v>
      </c>
      <c r="B17" s="128">
        <v>959</v>
      </c>
      <c r="C17" s="128" t="s">
        <v>68</v>
      </c>
      <c r="D17" s="128">
        <v>2025</v>
      </c>
      <c r="E17" s="124">
        <v>1432452.216</v>
      </c>
    </row>
    <row r="18" spans="1:5" x14ac:dyDescent="0.25">
      <c r="A18" t="str">
        <f t="shared" si="0"/>
        <v>9662023</v>
      </c>
      <c r="B18" s="128">
        <v>966</v>
      </c>
      <c r="C18" s="128" t="s">
        <v>89</v>
      </c>
      <c r="D18" s="128">
        <v>2023</v>
      </c>
      <c r="E18" s="124">
        <v>334855.77599999995</v>
      </c>
    </row>
    <row r="19" spans="1:5" x14ac:dyDescent="0.25">
      <c r="A19" t="str">
        <f t="shared" si="0"/>
        <v>9662024</v>
      </c>
      <c r="B19" s="128">
        <v>966</v>
      </c>
      <c r="C19" s="128" t="s">
        <v>89</v>
      </c>
      <c r="D19" s="128">
        <v>2024</v>
      </c>
      <c r="E19" s="124">
        <v>6143312.4400000004</v>
      </c>
    </row>
    <row r="20" spans="1:5" x14ac:dyDescent="0.25">
      <c r="A20" t="str">
        <f t="shared" si="0"/>
        <v>9662025</v>
      </c>
      <c r="B20" s="128">
        <v>966</v>
      </c>
      <c r="C20" s="128" t="s">
        <v>89</v>
      </c>
      <c r="D20" s="128">
        <v>2025</v>
      </c>
      <c r="E20" s="124">
        <v>5702823.4759999998</v>
      </c>
    </row>
    <row r="21" spans="1:5" x14ac:dyDescent="0.25">
      <c r="A21" t="str">
        <f t="shared" si="0"/>
        <v>9702024</v>
      </c>
      <c r="B21" s="128">
        <v>970</v>
      </c>
      <c r="C21" s="128" t="s">
        <v>92</v>
      </c>
      <c r="D21" s="128">
        <v>2024</v>
      </c>
      <c r="E21" s="124">
        <v>3794398.86</v>
      </c>
    </row>
    <row r="22" spans="1:5" x14ac:dyDescent="0.25">
      <c r="A22" t="str">
        <f t="shared" si="0"/>
        <v>9702025</v>
      </c>
      <c r="B22" s="128">
        <v>970</v>
      </c>
      <c r="C22" s="128" t="s">
        <v>92</v>
      </c>
      <c r="D22" s="128">
        <v>2025</v>
      </c>
      <c r="E22" s="124">
        <v>4176702.7515999996</v>
      </c>
    </row>
    <row r="23" spans="1:5" x14ac:dyDescent="0.25">
      <c r="A23" t="str">
        <f t="shared" si="0"/>
        <v>9712025</v>
      </c>
      <c r="B23" s="128">
        <v>971</v>
      </c>
      <c r="C23" s="128" t="s">
        <v>90</v>
      </c>
      <c r="D23" s="128">
        <v>2025</v>
      </c>
      <c r="E23" s="124">
        <v>516011.28</v>
      </c>
    </row>
    <row r="24" spans="1:5" x14ac:dyDescent="0.25">
      <c r="A24" t="str">
        <f t="shared" si="0"/>
        <v>9732024</v>
      </c>
      <c r="B24" s="128">
        <v>973</v>
      </c>
      <c r="C24" s="128" t="s">
        <v>93</v>
      </c>
      <c r="D24" s="128">
        <v>2024</v>
      </c>
      <c r="E24" s="124">
        <v>3794398.86</v>
      </c>
    </row>
    <row r="25" spans="1:5" x14ac:dyDescent="0.25">
      <c r="A25" t="str">
        <f t="shared" si="0"/>
        <v>9732025</v>
      </c>
      <c r="B25" s="128">
        <v>973</v>
      </c>
      <c r="C25" s="128" t="s">
        <v>93</v>
      </c>
      <c r="D25" s="128">
        <v>2025</v>
      </c>
      <c r="E25" s="124">
        <v>619213.53599999996</v>
      </c>
    </row>
    <row r="26" spans="1:5" x14ac:dyDescent="0.25">
      <c r="A26" t="str">
        <f t="shared" si="0"/>
        <v>9762025</v>
      </c>
      <c r="B26" s="128">
        <v>976</v>
      </c>
      <c r="C26" s="128" t="s">
        <v>124</v>
      </c>
      <c r="D26" s="128">
        <v>2025</v>
      </c>
      <c r="E26" s="124">
        <v>1751304.6968</v>
      </c>
    </row>
    <row r="27" spans="1:5" x14ac:dyDescent="0.25">
      <c r="A27" t="str">
        <f t="shared" si="0"/>
        <v>9772025</v>
      </c>
      <c r="B27" s="128">
        <v>977</v>
      </c>
      <c r="C27" s="128" t="s">
        <v>91</v>
      </c>
      <c r="D27" s="128">
        <v>2025</v>
      </c>
      <c r="E27" s="124">
        <v>11767018.272</v>
      </c>
    </row>
    <row r="28" spans="1:5" x14ac:dyDescent="0.25">
      <c r="A28" t="str">
        <f t="shared" si="0"/>
        <v>9862025</v>
      </c>
      <c r="B28" s="128">
        <v>986</v>
      </c>
      <c r="C28" s="128" t="s">
        <v>98</v>
      </c>
      <c r="D28" s="128">
        <v>2025</v>
      </c>
      <c r="E28" s="124">
        <v>1174364.8640000001</v>
      </c>
    </row>
    <row r="29" spans="1:5" x14ac:dyDescent="0.25">
      <c r="A29" t="str">
        <f t="shared" si="0"/>
        <v>9892025</v>
      </c>
      <c r="B29" s="128">
        <v>989</v>
      </c>
      <c r="C29" s="128" t="s">
        <v>94</v>
      </c>
      <c r="D29" s="128">
        <v>2025</v>
      </c>
      <c r="E29" s="124">
        <v>8687677.0384</v>
      </c>
    </row>
    <row r="30" spans="1:5" x14ac:dyDescent="0.25">
      <c r="A30" t="str">
        <f t="shared" si="0"/>
        <v>9932025</v>
      </c>
      <c r="B30" s="128">
        <v>993</v>
      </c>
      <c r="C30" s="128" t="s">
        <v>95</v>
      </c>
      <c r="D30" s="128">
        <v>2025</v>
      </c>
      <c r="E30" s="124">
        <v>6257770.5240000002</v>
      </c>
    </row>
    <row r="31" spans="1:5" x14ac:dyDescent="0.25">
      <c r="A31" t="str">
        <f t="shared" si="0"/>
        <v>9952025</v>
      </c>
      <c r="B31" s="128">
        <v>995</v>
      </c>
      <c r="C31" s="128" t="s">
        <v>96</v>
      </c>
      <c r="D31" s="128">
        <v>2025</v>
      </c>
      <c r="E31" s="124">
        <v>3411618.9960000003</v>
      </c>
    </row>
    <row r="32" spans="1:5" x14ac:dyDescent="0.25">
      <c r="A32" t="str">
        <f t="shared" si="0"/>
        <v>9992025</v>
      </c>
      <c r="B32" s="128">
        <v>999</v>
      </c>
      <c r="C32" s="128" t="s">
        <v>100</v>
      </c>
      <c r="D32" s="128">
        <v>2025</v>
      </c>
      <c r="E32" s="124">
        <v>6596313.5539999995</v>
      </c>
    </row>
    <row r="33" spans="1:5" x14ac:dyDescent="0.25">
      <c r="A33" t="str">
        <f t="shared" si="0"/>
        <v>10002025</v>
      </c>
      <c r="B33" s="128">
        <v>1000</v>
      </c>
      <c r="C33" s="128" t="s">
        <v>107</v>
      </c>
      <c r="D33" s="128">
        <v>2025</v>
      </c>
      <c r="E33" s="124">
        <v>1284461.57</v>
      </c>
    </row>
    <row r="34" spans="1:5" x14ac:dyDescent="0.25">
      <c r="A34" t="str">
        <f t="shared" si="0"/>
        <v>10182025</v>
      </c>
      <c r="B34" s="128">
        <v>1018</v>
      </c>
      <c r="C34" s="128" t="s">
        <v>71</v>
      </c>
      <c r="D34" s="128">
        <v>2025</v>
      </c>
      <c r="E34" s="124">
        <v>665299.10400000005</v>
      </c>
    </row>
    <row r="35" spans="1:5" x14ac:dyDescent="0.25">
      <c r="A35" t="str">
        <f t="shared" si="0"/>
        <v>10192025</v>
      </c>
      <c r="B35" s="128">
        <v>1019</v>
      </c>
      <c r="C35" s="128" t="s">
        <v>70</v>
      </c>
      <c r="D35" s="128">
        <v>2025</v>
      </c>
      <c r="E35" s="124">
        <v>371707.88799999998</v>
      </c>
    </row>
    <row r="36" spans="1:5" x14ac:dyDescent="0.25">
      <c r="A36" t="str">
        <f t="shared" si="0"/>
        <v>10212025</v>
      </c>
      <c r="B36" s="128">
        <v>1021</v>
      </c>
      <c r="C36" s="128" t="s">
        <v>104</v>
      </c>
      <c r="D36" s="128">
        <v>2025</v>
      </c>
      <c r="E36" s="124">
        <v>220193.41200000001</v>
      </c>
    </row>
    <row r="37" spans="1:5" x14ac:dyDescent="0.25">
      <c r="A37" t="str">
        <f t="shared" si="0"/>
        <v>10602025</v>
      </c>
      <c r="B37" s="128">
        <v>1060</v>
      </c>
      <c r="C37" s="128" t="s">
        <v>105</v>
      </c>
      <c r="D37" s="128">
        <v>2025</v>
      </c>
      <c r="E37" s="124">
        <v>551596.85600000003</v>
      </c>
    </row>
    <row r="38" spans="1:5" x14ac:dyDescent="0.25">
      <c r="A38" t="str">
        <f t="shared" si="0"/>
        <v>10612025</v>
      </c>
      <c r="B38" s="128">
        <v>1061</v>
      </c>
      <c r="C38" s="128" t="s">
        <v>7</v>
      </c>
      <c r="D38" s="128">
        <v>2025</v>
      </c>
      <c r="E38" s="124">
        <v>3103192.9663999998</v>
      </c>
    </row>
    <row r="39" spans="1:5" x14ac:dyDescent="0.25">
      <c r="A39" t="str">
        <f t="shared" si="0"/>
        <v>10622025</v>
      </c>
      <c r="B39" s="128">
        <v>1062</v>
      </c>
      <c r="C39" s="128" t="s">
        <v>8</v>
      </c>
      <c r="D39" s="128">
        <v>2025</v>
      </c>
      <c r="E39" s="124">
        <v>4526865.2280000001</v>
      </c>
    </row>
    <row r="40" spans="1:5" x14ac:dyDescent="0.25">
      <c r="A40" t="str">
        <f t="shared" si="0"/>
        <v>10782025</v>
      </c>
      <c r="B40" s="128">
        <v>1078</v>
      </c>
      <c r="C40" s="128" t="s">
        <v>109</v>
      </c>
      <c r="D40" s="128">
        <v>2025</v>
      </c>
      <c r="E40" s="124">
        <v>1579758.524</v>
      </c>
    </row>
    <row r="41" spans="1:5" x14ac:dyDescent="0.25">
      <c r="A41" t="str">
        <f t="shared" si="0"/>
        <v>11042025</v>
      </c>
      <c r="B41" s="128">
        <v>1104</v>
      </c>
      <c r="C41" s="128" t="s">
        <v>74</v>
      </c>
      <c r="D41" s="128">
        <v>2025</v>
      </c>
      <c r="E41" s="124">
        <v>220193.41200000001</v>
      </c>
    </row>
    <row r="42" spans="1:5" x14ac:dyDescent="0.25">
      <c r="A42" t="str">
        <f t="shared" si="0"/>
        <v>11052025</v>
      </c>
      <c r="B42" s="128">
        <v>1105</v>
      </c>
      <c r="C42" s="128" t="s">
        <v>9</v>
      </c>
      <c r="D42" s="128">
        <v>2025</v>
      </c>
      <c r="E42" s="124">
        <v>440386.82400000002</v>
      </c>
    </row>
    <row r="43" spans="1:5" x14ac:dyDescent="0.25">
      <c r="A43" t="str">
        <f t="shared" si="0"/>
        <v>11222025</v>
      </c>
      <c r="B43" s="128">
        <v>1122</v>
      </c>
      <c r="C43" s="128" t="s">
        <v>106</v>
      </c>
      <c r="D43" s="128">
        <v>2025</v>
      </c>
      <c r="E43" s="124">
        <v>5605402.3439999996</v>
      </c>
    </row>
    <row r="44" spans="1:5" x14ac:dyDescent="0.25">
      <c r="A44" t="str">
        <f t="shared" si="0"/>
        <v>11242024</v>
      </c>
      <c r="B44" s="128">
        <v>1124</v>
      </c>
      <c r="C44" s="128" t="s">
        <v>103</v>
      </c>
      <c r="D44" s="128">
        <v>2024</v>
      </c>
      <c r="E44" s="124">
        <v>1720508.4654000001</v>
      </c>
    </row>
    <row r="45" spans="1:5" x14ac:dyDescent="0.25">
      <c r="A45" t="str">
        <f t="shared" si="0"/>
        <v>11242025</v>
      </c>
      <c r="B45" s="128">
        <v>1124</v>
      </c>
      <c r="C45" s="128" t="s">
        <v>103</v>
      </c>
      <c r="D45" s="128">
        <v>2025</v>
      </c>
      <c r="E45" s="124">
        <v>110096.70600000001</v>
      </c>
    </row>
    <row r="46" spans="1:5" x14ac:dyDescent="0.25">
      <c r="A46" t="str">
        <f t="shared" si="0"/>
        <v>44992025</v>
      </c>
      <c r="B46" s="128">
        <v>4499</v>
      </c>
      <c r="C46" s="128" t="s">
        <v>102</v>
      </c>
      <c r="D46" s="128">
        <v>2025</v>
      </c>
      <c r="E46" s="124">
        <v>2751774.1680000001</v>
      </c>
    </row>
    <row r="47" spans="1:5" x14ac:dyDescent="0.25">
      <c r="A47" t="str">
        <f t="shared" si="0"/>
        <v>48752025</v>
      </c>
      <c r="B47" s="128">
        <v>4875</v>
      </c>
      <c r="C47" s="128" t="s">
        <v>101</v>
      </c>
      <c r="D47" s="128">
        <v>2025</v>
      </c>
      <c r="E47" s="124">
        <v>3076436.3720000004</v>
      </c>
    </row>
    <row r="48" spans="1:5" x14ac:dyDescent="0.25">
      <c r="A48" t="str">
        <f t="shared" si="0"/>
        <v>131592025</v>
      </c>
      <c r="B48" s="128">
        <v>13159</v>
      </c>
      <c r="C48" s="128" t="s">
        <v>10</v>
      </c>
      <c r="D48" s="128">
        <v>2025</v>
      </c>
      <c r="E48" s="124">
        <v>220193.41200000001</v>
      </c>
    </row>
    <row r="49" spans="1:5" x14ac:dyDescent="0.25">
      <c r="A49" t="str">
        <f t="shared" si="0"/>
        <v>131622025</v>
      </c>
      <c r="B49" s="128">
        <v>13162</v>
      </c>
      <c r="C49" s="128" t="s">
        <v>11</v>
      </c>
      <c r="D49" s="128">
        <v>2025</v>
      </c>
      <c r="E49" s="124">
        <v>205513.8512</v>
      </c>
    </row>
    <row r="50" spans="1:5" x14ac:dyDescent="0.25">
      <c r="A50" t="str">
        <f t="shared" si="0"/>
        <v>131652024</v>
      </c>
      <c r="B50" s="128">
        <v>13165</v>
      </c>
      <c r="C50" s="128" t="s">
        <v>72</v>
      </c>
      <c r="D50" s="128">
        <v>2024</v>
      </c>
      <c r="E50" s="124">
        <v>1999696.92</v>
      </c>
    </row>
    <row r="51" spans="1:5" x14ac:dyDescent="0.25">
      <c r="A51" t="str">
        <f t="shared" si="0"/>
        <v>131652025</v>
      </c>
      <c r="B51" s="128">
        <v>13165</v>
      </c>
      <c r="C51" s="128" t="s">
        <v>72</v>
      </c>
      <c r="D51" s="128">
        <v>2025</v>
      </c>
      <c r="E51" s="124">
        <v>2065699.7879999999</v>
      </c>
    </row>
    <row r="52" spans="1:5" x14ac:dyDescent="0.25">
      <c r="A52" t="str">
        <f t="shared" si="0"/>
        <v>131672025</v>
      </c>
      <c r="B52" s="128">
        <v>13167</v>
      </c>
      <c r="C52" s="128" t="s">
        <v>73</v>
      </c>
      <c r="D52" s="128">
        <v>2025</v>
      </c>
      <c r="E52" s="124">
        <v>2043680.4468</v>
      </c>
    </row>
    <row r="53" spans="1:5" x14ac:dyDescent="0.25">
      <c r="A53" t="str">
        <f t="shared" si="0"/>
        <v>(пусто)(пусто)</v>
      </c>
      <c r="B53" s="128" t="s">
        <v>112</v>
      </c>
      <c r="C53" s="128" t="s">
        <v>82</v>
      </c>
      <c r="D53" s="128" t="s">
        <v>112</v>
      </c>
      <c r="E53" s="124">
        <v>9101585.5995000005</v>
      </c>
    </row>
    <row r="54" spans="1:5" x14ac:dyDescent="0.25">
      <c r="A54" t="str">
        <f t="shared" si="0"/>
        <v>(пусто)(пусто)</v>
      </c>
      <c r="B54" s="128" t="s">
        <v>112</v>
      </c>
      <c r="C54" s="128" t="s">
        <v>76</v>
      </c>
      <c r="D54" s="128" t="s">
        <v>112</v>
      </c>
      <c r="E54" s="124">
        <v>11237605.202599999</v>
      </c>
    </row>
    <row r="55" spans="1:5" x14ac:dyDescent="0.25">
      <c r="A55" t="str">
        <f t="shared" si="0"/>
        <v>(пусто)(пусто)</v>
      </c>
      <c r="B55" s="128" t="s">
        <v>112</v>
      </c>
      <c r="C55" s="128" t="s">
        <v>75</v>
      </c>
      <c r="D55" s="128" t="s">
        <v>112</v>
      </c>
      <c r="E55" s="124">
        <v>145354300.24600002</v>
      </c>
    </row>
    <row r="56" spans="1:5" x14ac:dyDescent="0.25">
      <c r="A56" t="str">
        <f t="shared" si="0"/>
        <v>(пусто)(пусто)</v>
      </c>
      <c r="B56" s="128" t="s">
        <v>112</v>
      </c>
      <c r="C56" s="128" t="s">
        <v>120</v>
      </c>
      <c r="D56" s="128" t="s">
        <v>112</v>
      </c>
      <c r="E56" s="124">
        <v>165693491.04810002</v>
      </c>
    </row>
    <row r="57" spans="1:5" x14ac:dyDescent="0.25">
      <c r="A57" t="str">
        <f t="shared" si="0"/>
        <v>11032024</v>
      </c>
      <c r="B57" s="128">
        <v>1103</v>
      </c>
      <c r="C57" s="128" t="s">
        <v>116</v>
      </c>
      <c r="D57" s="128">
        <v>2024</v>
      </c>
      <c r="E57" s="124">
        <v>4819269.5772000002</v>
      </c>
    </row>
    <row r="58" spans="1:5" x14ac:dyDescent="0.25">
      <c r="A58" t="str">
        <f t="shared" si="0"/>
        <v>10922023</v>
      </c>
      <c r="B58" s="128">
        <v>1092</v>
      </c>
      <c r="C58" s="128" t="s">
        <v>122</v>
      </c>
      <c r="D58" s="128">
        <v>2023</v>
      </c>
      <c r="E58" s="124">
        <v>5884757.7975000003</v>
      </c>
    </row>
    <row r="59" spans="1:5" x14ac:dyDescent="0.25">
      <c r="A59" t="str">
        <f t="shared" si="0"/>
        <v>11212025</v>
      </c>
      <c r="B59" s="128">
        <v>1121</v>
      </c>
      <c r="C59" s="128" t="s">
        <v>125</v>
      </c>
      <c r="D59" s="128">
        <v>2025</v>
      </c>
      <c r="E59" s="124">
        <v>5665807.9400000004</v>
      </c>
    </row>
    <row r="60" spans="1:5" x14ac:dyDescent="0.25">
      <c r="A60" t="str">
        <f t="shared" si="0"/>
        <v>10132025</v>
      </c>
      <c r="B60" s="128">
        <v>1013</v>
      </c>
      <c r="C60" s="128" t="s">
        <v>123</v>
      </c>
      <c r="D60" s="128">
        <v>2025</v>
      </c>
      <c r="E60" s="124">
        <v>619213.53599999996</v>
      </c>
    </row>
    <row r="61" spans="1:5" x14ac:dyDescent="0.25">
      <c r="A61" t="str">
        <f t="shared" si="0"/>
        <v>10642025</v>
      </c>
      <c r="B61" s="128">
        <v>1064</v>
      </c>
      <c r="C61" s="128" t="s">
        <v>126</v>
      </c>
      <c r="D61" s="128">
        <v>2025</v>
      </c>
      <c r="E61" s="124">
        <v>3825163.4279999998</v>
      </c>
    </row>
    <row r="62" spans="1:5" x14ac:dyDescent="0.25">
      <c r="A62" t="str">
        <f t="shared" si="0"/>
        <v>Общий итог</v>
      </c>
      <c r="B62" s="128" t="s">
        <v>113</v>
      </c>
      <c r="E62" s="124">
        <v>497080473.14429998</v>
      </c>
    </row>
    <row r="63" spans="1:5" x14ac:dyDescent="0.25">
      <c r="A63" t="str">
        <f t="shared" si="0"/>
        <v/>
      </c>
    </row>
    <row r="64" spans="1:5" x14ac:dyDescent="0.25">
      <c r="A64" t="str">
        <f t="shared" si="0"/>
        <v/>
      </c>
    </row>
  </sheetData>
  <sheetProtection sheet="1" objects="1" scenarios="1" formatCells="0" formatColumns="0" formatRows="0" insertColumns="0" insertRows="0" insertHyperlinks="0" deleteColumns="0" deleteRows="0" sort="0" autoFilter="0" pivotTables="0"/>
  <pageMargins left="0.4" right="0.18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1</vt:lpstr>
      <vt:lpstr>Таблица 2</vt:lpstr>
      <vt:lpstr>Таблица 3</vt:lpstr>
      <vt:lpstr>Лист2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seryak</cp:lastModifiedBy>
  <cp:lastPrinted>2024-02-19T08:44:55Z</cp:lastPrinted>
  <dcterms:created xsi:type="dcterms:W3CDTF">2020-01-09T14:46:30Z</dcterms:created>
  <dcterms:modified xsi:type="dcterms:W3CDTF">2024-02-19T08:44:56Z</dcterms:modified>
</cp:coreProperties>
</file>