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hidePivotFieldList="1"/>
  <bookViews>
    <workbookView xWindow="-120" yWindow="-120" windowWidth="29040" windowHeight="15840" tabRatio="782"/>
  </bookViews>
  <sheets>
    <sheet name="Таблица 1" sheetId="3" r:id="rId1"/>
    <sheet name="Таблица 2" sheetId="1" r:id="rId2"/>
    <sheet name="Лист1" sheetId="5" r:id="rId3"/>
    <sheet name="Таблица 3" sheetId="4" r:id="rId4"/>
  </sheets>
  <definedNames>
    <definedName name="_xlnm._FilterDatabase" localSheetId="0" hidden="1">'Таблица 1'!$A$14:$Q$5939</definedName>
    <definedName name="_xlnm._FilterDatabase" localSheetId="1" hidden="1">'Таблица 2'!$A$5:$O$31</definedName>
    <definedName name="_xlnm._FilterDatabase" localSheetId="3" hidden="1">'Таблица 3'!$A$15:$N$19</definedName>
    <definedName name="_xlnm.Print_Area" localSheetId="1">'Таблица 2'!$A$1:$O$38</definedName>
    <definedName name="_xlnm.Print_Area" localSheetId="3">'Таблица 3'!$A$7:$N$28</definedName>
  </definedNames>
  <calcPr calcId="144525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4" l="1"/>
  <c r="C18" i="4" l="1"/>
  <c r="D30" i="3"/>
  <c r="D31" i="3"/>
  <c r="D32" i="3"/>
  <c r="D33" i="3"/>
  <c r="D34" i="3"/>
  <c r="D35" i="3"/>
  <c r="D36" i="3"/>
  <c r="D37" i="3"/>
  <c r="D38" i="3"/>
  <c r="D25" i="3"/>
  <c r="D26" i="3"/>
  <c r="D27" i="3"/>
  <c r="D28" i="3"/>
  <c r="D16" i="3"/>
  <c r="D17" i="3"/>
  <c r="D18" i="3"/>
  <c r="D19" i="3"/>
  <c r="D20" i="3"/>
  <c r="D21" i="3"/>
  <c r="D22" i="3"/>
  <c r="D23" i="3"/>
  <c r="O24" i="3"/>
  <c r="N24" i="3"/>
  <c r="M24" i="3"/>
  <c r="O39" i="3"/>
  <c r="N39" i="3"/>
  <c r="M39" i="3"/>
  <c r="L39" i="3"/>
  <c r="E24" i="1" l="1"/>
  <c r="E9" i="1"/>
  <c r="E18" i="1"/>
  <c r="E11" i="1"/>
  <c r="E8" i="1"/>
  <c r="E25" i="1"/>
  <c r="E23" i="1"/>
  <c r="E17" i="1"/>
  <c r="E31" i="1"/>
  <c r="E13" i="1"/>
  <c r="E21" i="1"/>
  <c r="E28" i="1"/>
  <c r="E12" i="1"/>
  <c r="E20" i="1"/>
  <c r="E27" i="1"/>
  <c r="E15" i="1"/>
  <c r="E7" i="1"/>
  <c r="E19" i="1"/>
  <c r="E30" i="1"/>
  <c r="E26" i="1"/>
  <c r="E14" i="1"/>
  <c r="E10" i="1"/>
  <c r="E6" i="1"/>
  <c r="E29" i="1"/>
  <c r="L24" i="3"/>
  <c r="M29" i="3"/>
  <c r="L29" i="3"/>
  <c r="G23" i="1" l="1"/>
  <c r="M23" i="1"/>
  <c r="N23" i="1" l="1"/>
  <c r="L23" i="1" s="1"/>
  <c r="R30" i="3" s="1"/>
  <c r="N29" i="3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L19" i="4"/>
  <c r="K19" i="4"/>
  <c r="J19" i="4"/>
  <c r="H19" i="4"/>
  <c r="G19" i="4"/>
  <c r="F19" i="4"/>
  <c r="E19" i="4"/>
  <c r="D17" i="4" l="1"/>
  <c r="I16" i="4" l="1"/>
  <c r="I19" i="4" s="1"/>
  <c r="O32" i="1"/>
  <c r="M31" i="1"/>
  <c r="G31" i="1"/>
  <c r="M30" i="1"/>
  <c r="N30" i="1" l="1"/>
  <c r="L30" i="1" s="1"/>
  <c r="N31" i="1"/>
  <c r="L31" i="1" s="1"/>
  <c r="R38" i="3" s="1"/>
  <c r="M29" i="1"/>
  <c r="G29" i="1"/>
  <c r="M28" i="1"/>
  <c r="G28" i="1"/>
  <c r="R37" i="3" l="1"/>
  <c r="N28" i="1"/>
  <c r="L28" i="1" s="1"/>
  <c r="R35" i="3" s="1"/>
  <c r="N29" i="1"/>
  <c r="L29" i="1" s="1"/>
  <c r="R36" i="3" s="1"/>
  <c r="M27" i="1"/>
  <c r="G27" i="1"/>
  <c r="M26" i="1"/>
  <c r="M25" i="1"/>
  <c r="G25" i="1"/>
  <c r="M24" i="1"/>
  <c r="G24" i="1"/>
  <c r="O22" i="1"/>
  <c r="N25" i="1" l="1"/>
  <c r="L25" i="1" s="1"/>
  <c r="R32" i="3" s="1"/>
  <c r="N24" i="1"/>
  <c r="M32" i="1"/>
  <c r="N26" i="1"/>
  <c r="L26" i="1" s="1"/>
  <c r="R33" i="3" s="1"/>
  <c r="N27" i="1"/>
  <c r="L27" i="1" s="1"/>
  <c r="R34" i="3" s="1"/>
  <c r="N32" i="1" l="1"/>
  <c r="L24" i="1"/>
  <c r="R31" i="3" l="1"/>
  <c r="R39" i="3" s="1"/>
  <c r="M18" i="4" s="1"/>
  <c r="L32" i="1"/>
  <c r="M21" i="1"/>
  <c r="N21" i="1" s="1"/>
  <c r="L21" i="1" s="1"/>
  <c r="G21" i="1"/>
  <c r="N20" i="1"/>
  <c r="L20" i="1" l="1"/>
  <c r="G20" i="1"/>
  <c r="M19" i="1"/>
  <c r="N19" i="1" s="1"/>
  <c r="G19" i="1"/>
  <c r="M18" i="1"/>
  <c r="N18" i="1" s="1"/>
  <c r="G18" i="1"/>
  <c r="M17" i="1"/>
  <c r="N17" i="1" s="1"/>
  <c r="G17" i="1"/>
  <c r="O16" i="1"/>
  <c r="M15" i="1"/>
  <c r="G15" i="1"/>
  <c r="M14" i="1"/>
  <c r="G14" i="1"/>
  <c r="M13" i="1"/>
  <c r="G13" i="1"/>
  <c r="M12" i="1"/>
  <c r="G12" i="1"/>
  <c r="M11" i="1"/>
  <c r="G11" i="1"/>
  <c r="M10" i="1"/>
  <c r="G10" i="1"/>
  <c r="M9" i="1"/>
  <c r="G9" i="1"/>
  <c r="M8" i="1"/>
  <c r="G8" i="1"/>
  <c r="M7" i="1"/>
  <c r="G7" i="1"/>
  <c r="M6" i="1"/>
  <c r="N6" i="1" s="1"/>
  <c r="L6" i="1" s="1"/>
  <c r="G6" i="1"/>
  <c r="N22" i="1" l="1"/>
  <c r="N7" i="1"/>
  <c r="L7" i="1" s="1"/>
  <c r="L17" i="1"/>
  <c r="L18" i="1"/>
  <c r="L19" i="1"/>
  <c r="M22" i="1"/>
  <c r="O33" i="1"/>
  <c r="N8" i="1"/>
  <c r="L8" i="1" s="1"/>
  <c r="N9" i="1"/>
  <c r="L9" i="1" s="1"/>
  <c r="N10" i="1"/>
  <c r="L10" i="1" s="1"/>
  <c r="N11" i="1"/>
  <c r="L11" i="1" s="1"/>
  <c r="N12" i="1"/>
  <c r="L12" i="1" s="1"/>
  <c r="N13" i="1"/>
  <c r="L13" i="1" s="1"/>
  <c r="N14" i="1"/>
  <c r="L14" i="1" s="1"/>
  <c r="N15" i="1"/>
  <c r="L15" i="1" s="1"/>
  <c r="M16" i="1"/>
  <c r="M33" i="1" s="1"/>
  <c r="U39" i="3"/>
  <c r="T39" i="3"/>
  <c r="S39" i="3"/>
  <c r="D18" i="4"/>
  <c r="W38" i="3"/>
  <c r="W37" i="3"/>
  <c r="W36" i="3"/>
  <c r="W35" i="3"/>
  <c r="W34" i="3"/>
  <c r="W33" i="3"/>
  <c r="W32" i="3"/>
  <c r="W31" i="3"/>
  <c r="W30" i="3"/>
  <c r="L22" i="1" l="1"/>
  <c r="R29" i="3" s="1"/>
  <c r="N16" i="1"/>
  <c r="N33" i="1" s="1"/>
  <c r="L16" i="1"/>
  <c r="L33" i="1" s="1"/>
  <c r="V32" i="3"/>
  <c r="V34" i="3"/>
  <c r="V36" i="3"/>
  <c r="V38" i="3"/>
  <c r="V30" i="3"/>
  <c r="V31" i="3"/>
  <c r="V33" i="3"/>
  <c r="V35" i="3"/>
  <c r="V37" i="3"/>
  <c r="U29" i="3"/>
  <c r="T29" i="3"/>
  <c r="S29" i="3"/>
  <c r="O29" i="3"/>
  <c r="W28" i="3"/>
  <c r="R28" i="3"/>
  <c r="W27" i="3"/>
  <c r="R27" i="3"/>
  <c r="W26" i="3"/>
  <c r="R26" i="3"/>
  <c r="W25" i="3"/>
  <c r="V39" i="3" l="1"/>
  <c r="V28" i="3"/>
  <c r="V27" i="3"/>
  <c r="V26" i="3"/>
  <c r="N18" i="4"/>
  <c r="R25" i="3"/>
  <c r="V25" i="3" s="1"/>
  <c r="U24" i="3" l="1"/>
  <c r="T24" i="3"/>
  <c r="S24" i="3"/>
  <c r="O40" i="3"/>
  <c r="N40" i="3"/>
  <c r="M40" i="3"/>
  <c r="W23" i="3" l="1"/>
  <c r="R23" i="3"/>
  <c r="W22" i="3"/>
  <c r="R22" i="3"/>
  <c r="W21" i="3"/>
  <c r="R21" i="3"/>
  <c r="W20" i="3"/>
  <c r="R20" i="3"/>
  <c r="W19" i="3"/>
  <c r="R19" i="3"/>
  <c r="W18" i="3"/>
  <c r="R18" i="3"/>
  <c r="W17" i="3"/>
  <c r="R17" i="3"/>
  <c r="W16" i="3"/>
  <c r="R16" i="3"/>
  <c r="W15" i="3"/>
  <c r="R15" i="3"/>
  <c r="V16" i="3" l="1"/>
  <c r="V18" i="3"/>
  <c r="V20" i="3"/>
  <c r="V22" i="3"/>
  <c r="R24" i="3"/>
  <c r="V15" i="3"/>
  <c r="V17" i="3"/>
  <c r="V19" i="3"/>
  <c r="V21" i="3"/>
  <c r="V23" i="3"/>
  <c r="D16" i="4"/>
  <c r="D19" i="4" s="1"/>
  <c r="L40" i="3"/>
  <c r="U40" i="3"/>
  <c r="T40" i="3"/>
  <c r="S40" i="3"/>
  <c r="M16" i="4" l="1"/>
  <c r="N16" i="4" s="1"/>
  <c r="R40" i="3"/>
  <c r="V24" i="3"/>
  <c r="M17" i="4" l="1"/>
  <c r="M19" i="4" s="1"/>
  <c r="V29" i="3"/>
  <c r="V40" i="3" s="1"/>
  <c r="N17" i="4" l="1"/>
  <c r="N19" i="4" s="1"/>
</calcChain>
</file>

<file path=xl/sharedStrings.xml><?xml version="1.0" encoding="utf-8"?>
<sst xmlns="http://schemas.openxmlformats.org/spreadsheetml/2006/main" count="319" uniqueCount="96">
  <si>
    <t>пм</t>
  </si>
  <si>
    <t>ремонт внутридомовой инженерной системы водоотведения</t>
  </si>
  <si>
    <t>ремонт фасада</t>
  </si>
  <si>
    <t>м2</t>
  </si>
  <si>
    <t>ремонт фундамента</t>
  </si>
  <si>
    <t>ремонт крыши</t>
  </si>
  <si>
    <t>Петровский городской округ</t>
  </si>
  <si>
    <t>г. Светлоград, пл. Выставочная, д. 7</t>
  </si>
  <si>
    <t>г. Светлоград, пл. Выставочная, д. 45</t>
  </si>
  <si>
    <t>г. Светлоград, пл. Выставочная, д. 1</t>
  </si>
  <si>
    <t>г. Светлоград, пл. Выставочная, д. 10</t>
  </si>
  <si>
    <t>г. Светлоград, пл. Выставочная, д. 4</t>
  </si>
  <si>
    <t>г. Светлоград, пл. Выставочная, д. 5</t>
  </si>
  <si>
    <t>г. Светлоград, пл. Выставочная, д. 6</t>
  </si>
  <si>
    <t>г. Светлоград, пл. Выставочная, д. 9</t>
  </si>
  <si>
    <t>г. Светлоград, ул. Гагарина, д. 8</t>
  </si>
  <si>
    <t>г. Светлоград, ул. Калинина, д. 2</t>
  </si>
  <si>
    <t>г. Светлоград, ул. Комсомольская, д. 32</t>
  </si>
  <si>
    <t>г. Светлоград, ул. Комсомольская, д. 34</t>
  </si>
  <si>
    <t>г. Светлоград, ул. Фабричная, д. 8</t>
  </si>
  <si>
    <t>г. Светлоград, пл. Выставочная, д. 16</t>
  </si>
  <si>
    <t>г. Светлоград, ул. Железнодорожная, д. 2</t>
  </si>
  <si>
    <t>г. Светлоград, ул. Высотная, д. 1</t>
  </si>
  <si>
    <t>г. Светлоград, ул. Кирова, д. 9</t>
  </si>
  <si>
    <t>г. Светлоград, ул. Кирова, д. 11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</si>
  <si>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</si>
  <si>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</si>
  <si>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</si>
  <si>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</si>
  <si>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</si>
  <si>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</si>
  <si>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</si>
  <si>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</si>
  <si>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</si>
  <si>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</si>
  <si>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</si>
  <si>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</si>
  <si>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</si>
  <si>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</si>
  <si>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</si>
  <si>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Перечень многоквартирных домов которые подлежат капитальному ремонту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</si>
  <si>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</si>
  <si>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</si>
  <si>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</si>
  <si>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</si>
  <si>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</si>
  <si>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</si>
  <si>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</si>
  <si>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</si>
  <si>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</si>
  <si>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</si>
  <si>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</si>
  <si>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</si>
  <si>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</si>
  <si>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</si>
  <si>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</si>
  <si>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</si>
  <si>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</si>
  <si>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</si>
  <si>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</si>
  <si>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</si>
  <si>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</si>
  <si>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</si>
  <si>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>Итого 2020 год</t>
  </si>
  <si>
    <t>Итого 2021 год</t>
  </si>
  <si>
    <t>Итого 2022 год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</si>
  <si>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</si>
  <si>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</si>
  <si>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</si>
  <si>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</si>
  <si>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</si>
  <si>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</si>
  <si>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</si>
  <si>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Способ формирования фонда капитального реомнта*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</si>
  <si>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</si>
  <si>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</si>
  <si>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</si>
  <si>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</si>
  <si>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</si>
  <si>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</si>
  <si>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Петровский городской округ</t>
  </si>
  <si>
    <t xml:space="preserve">Итого 2020 год </t>
  </si>
  <si>
    <t>нет</t>
  </si>
  <si>
    <t>г. Светлоград, пл. Выставочная, д. 47</t>
  </si>
  <si>
    <t>м3</t>
  </si>
  <si>
    <t>Таблица 2</t>
  </si>
  <si>
    <t>Названия строк</t>
  </si>
  <si>
    <t>(пусто)</t>
  </si>
  <si>
    <t>Общий итог</t>
  </si>
  <si>
    <t>Сумма по полю Стоимость всего</t>
  </si>
  <si>
    <t>Стоимость
СМР</t>
  </si>
  <si>
    <t>г. Светлоград, пл. Выставочная,  д. 50</t>
  </si>
  <si>
    <t>Реестр многоквартирных домов по видам работ по капитальному ремонту,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</si>
  <si>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Муниципальный краткосрочный план реализации региональной программы капитального ремонта в отношении общего имущества в многоквартирных домах, расположенных на территории Петровского городского округа Ставропольского края, на 2020 - 2022 годы</t>
  </si>
  <si>
    <t xml:space="preserve">Заместитель главы администрации - 
начальник отдела сельского хозяйства и 
охраны окружающей среды администрации
Петровского муниципального округа
Ставропольского края                                                                                                                                                                                                             В.Б.Ковтун                                                                       
</t>
  </si>
  <si>
    <t xml:space="preserve">УТВЕРЖДЕН
 постановлением администрации
Петровского городского окурга
 Ставропольского края
от 13 марта 2019 г. № 584 
(в ред. от  18 апреля 2024 № 682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</si>
</sst>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000000"/>
    <numFmt numFmtId="165" formatCode="mm/yyyy"/>
  </numFmts>
  <fonts count="21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52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 applyNumberFormat="1" applyFill="1"/>
    <xf numFmtId="2" fontId="0" fillId="0" borderId="1" xfId="0" applyNumberFormat="1" applyFill="1" applyBorder="1"/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/>
    <xf numFmtId="165" fontId="0" fillId="0" borderId="0" xfId="0" applyNumberFormat="1" applyFill="1"/>
    <xf numFmtId="0" fontId="8" fillId="0" borderId="0" xfId="0" applyNumberFormat="1" applyFont="1" applyFill="1" applyAlignment="1"/>
    <xf numFmtId="0" fontId="0" fillId="0" borderId="1" xfId="0" applyFill="1" applyBorder="1"/>
    <xf numFmtId="14" fontId="0" fillId="0" borderId="1" xfId="0" applyNumberFormat="1" applyFill="1" applyBorder="1"/>
    <xf numFmtId="164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0" xfId="1" applyNumberFormat="1" applyFont="1" applyFill="1" applyBorder="1" applyAlignment="1"/>
    <xf numFmtId="0" fontId="10" fillId="0" borderId="0" xfId="1" applyNumberFormat="1" applyFont="1" applyFill="1" applyBorder="1" applyAlignment="1">
      <alignment horizontal="right"/>
    </xf>
    <xf numFmtId="0" fontId="10" fillId="0" borderId="0" xfId="1" applyFont="1" applyFill="1" applyBorder="1" applyAlignment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left"/>
    </xf>
    <xf numFmtId="0" fontId="14" fillId="0" borderId="0" xfId="0" applyFont="1" applyFill="1"/>
    <xf numFmtId="4" fontId="8" fillId="0" borderId="0" xfId="1" applyNumberFormat="1" applyFont="1" applyFill="1" applyBorder="1" applyAlignment="1"/>
    <xf numFmtId="0" fontId="8" fillId="0" borderId="0" xfId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 textRotation="90" wrapText="1"/>
    </xf>
    <xf numFmtId="0" fontId="13" fillId="0" borderId="0" xfId="7" applyFont="1" applyFill="1" applyAlignment="1"/>
    <xf numFmtId="4" fontId="14" fillId="0" borderId="0" xfId="1" applyNumberFormat="1" applyFont="1" applyFill="1" applyBorder="1" applyAlignment="1">
      <alignment horizontal="center"/>
    </xf>
    <xf numFmtId="0" fontId="14" fillId="0" borderId="0" xfId="1" applyNumberFormat="1" applyFont="1" applyFill="1" applyBorder="1"/>
    <xf numFmtId="4" fontId="14" fillId="0" borderId="0" xfId="1" applyNumberFormat="1" applyFont="1" applyFill="1" applyBorder="1"/>
    <xf numFmtId="4" fontId="14" fillId="0" borderId="0" xfId="1" applyNumberFormat="1" applyFont="1" applyFill="1" applyBorder="1" applyAlignment="1">
      <alignment horizontal="right"/>
    </xf>
    <xf numFmtId="0" fontId="14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/>
    <xf numFmtId="4" fontId="10" fillId="0" borderId="0" xfId="1" applyNumberFormat="1" applyFont="1" applyFill="1" applyBorder="1"/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/>
    </xf>
    <xf numFmtId="1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right"/>
    </xf>
    <xf numFmtId="0" fontId="15" fillId="0" borderId="1" xfId="3" applyNumberFormat="1" applyFont="1" applyFill="1" applyBorder="1" applyAlignment="1">
      <alignment horizontal="right"/>
    </xf>
    <xf numFmtId="4" fontId="15" fillId="0" borderId="1" xfId="3" applyNumberFormat="1" applyFont="1" applyFill="1" applyBorder="1" applyAlignment="1"/>
    <xf numFmtId="1" fontId="15" fillId="0" borderId="1" xfId="3" applyNumberFormat="1" applyFont="1" applyFill="1" applyBorder="1" applyAlignment="1">
      <alignment horizontal="center"/>
    </xf>
    <xf numFmtId="0" fontId="15" fillId="0" borderId="1" xfId="3" applyNumberFormat="1" applyFont="1" applyFill="1" applyBorder="1" applyAlignment="1">
      <alignment horizontal="center"/>
    </xf>
    <xf numFmtId="4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right"/>
    </xf>
    <xf numFmtId="4" fontId="15" fillId="0" borderId="1" xfId="3" applyNumberFormat="1" applyFont="1" applyFill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left"/>
    </xf>
    <xf numFmtId="4" fontId="14" fillId="0" borderId="0" xfId="1" applyNumberFormat="1" applyFont="1" applyFill="1" applyBorder="1" applyAlignment="1"/>
    <xf numFmtId="0" fontId="14" fillId="0" borderId="0" xfId="1" applyNumberFormat="1" applyFont="1" applyFill="1" applyBorder="1" applyAlignment="1"/>
    <xf numFmtId="0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/>
    <xf numFmtId="2" fontId="10" fillId="0" borderId="1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4" fontId="7" fillId="0" borderId="0" xfId="0" applyNumberFormat="1" applyFont="1" applyFill="1"/>
    <xf numFmtId="4" fontId="9" fillId="0" borderId="1" xfId="0" applyNumberFormat="1" applyFont="1" applyFill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center" wrapText="1"/>
    </xf>
    <xf numFmtId="165" fontId="14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/>
    <xf numFmtId="0" fontId="10" fillId="0" borderId="1" xfId="0" applyFont="1" applyFill="1" applyBorder="1"/>
    <xf numFmtId="0" fontId="10" fillId="0" borderId="1" xfId="0" applyNumberFormat="1" applyFont="1" applyFill="1" applyBorder="1"/>
    <xf numFmtId="0" fontId="10" fillId="0" borderId="1" xfId="0" applyFont="1" applyFill="1" applyBorder="1" applyAlignment="1">
      <alignment horizontal="center"/>
    </xf>
    <xf numFmtId="2" fontId="10" fillId="0" borderId="1" xfId="0" applyNumberFormat="1" applyFont="1" applyFill="1" applyBorder="1"/>
    <xf numFmtId="4" fontId="10" fillId="0" borderId="1" xfId="0" applyNumberFormat="1" applyFont="1" applyFill="1" applyBorder="1"/>
    <xf numFmtId="4" fontId="15" fillId="0" borderId="1" xfId="0" applyNumberFormat="1" applyFont="1" applyFill="1" applyBorder="1"/>
    <xf numFmtId="14" fontId="10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3" fontId="19" fillId="0" borderId="1" xfId="3" applyNumberFormat="1" applyFont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0" fillId="2" borderId="1" xfId="0" applyNumberFormat="1" applyFill="1" applyBorder="1"/>
    <xf numFmtId="2" fontId="0" fillId="2" borderId="1" xfId="0" applyNumberFormat="1" applyFill="1" applyBorder="1"/>
    <xf numFmtId="4" fontId="0" fillId="2" borderId="1" xfId="0" applyNumberFormat="1" applyFill="1" applyBorder="1"/>
    <xf numFmtId="0" fontId="0" fillId="2" borderId="0" xfId="0" applyFill="1"/>
    <xf numFmtId="0" fontId="10" fillId="2" borderId="1" xfId="0" applyFont="1" applyFill="1" applyBorder="1"/>
    <xf numFmtId="0" fontId="10" fillId="2" borderId="1" xfId="0" applyNumberFormat="1" applyFont="1" applyFill="1" applyBorder="1"/>
    <xf numFmtId="2" fontId="10" fillId="2" borderId="1" xfId="0" applyNumberFormat="1" applyFont="1" applyFill="1" applyBorder="1"/>
    <xf numFmtId="4" fontId="10" fillId="2" borderId="1" xfId="0" applyNumberFormat="1" applyFont="1" applyFill="1" applyBorder="1"/>
    <xf numFmtId="0" fontId="10" fillId="2" borderId="0" xfId="0" applyFont="1" applyFill="1"/>
    <xf numFmtId="0" fontId="0" fillId="0" borderId="7" xfId="0" applyFill="1" applyBorder="1"/>
    <xf numFmtId="0" fontId="0" fillId="2" borderId="1" xfId="0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4" fontId="17" fillId="2" borderId="1" xfId="3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/>
    </xf>
    <xf numFmtId="0" fontId="8" fillId="2" borderId="0" xfId="0" applyNumberFormat="1" applyFont="1" applyFill="1" applyAlignment="1"/>
    <xf numFmtId="0" fontId="10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0" fontId="0" fillId="0" borderId="0" xfId="0" pivotButton="1"/>
    <xf numFmtId="0" fontId="0" fillId="0" borderId="0" xfId="0" applyNumberFormat="1"/>
    <xf numFmtId="4" fontId="15" fillId="0" borderId="1" xfId="3" applyNumberFormat="1" applyFont="1" applyFill="1" applyBorder="1" applyAlignment="1">
      <alignment horizontal="center" vertical="center" wrapText="1"/>
    </xf>
    <xf numFmtId="4" fontId="15" fillId="2" borderId="1" xfId="3" applyNumberFormat="1" applyFont="1" applyFill="1" applyBorder="1" applyAlignment="1">
      <alignment horizontal="center" vertical="center" wrapText="1"/>
    </xf>
    <xf numFmtId="2" fontId="0" fillId="0" borderId="1" xfId="0" applyNumberFormat="1" applyFont="1" applyFill="1" applyBorder="1"/>
    <xf numFmtId="0" fontId="15" fillId="0" borderId="1" xfId="7" applyNumberFormat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0" borderId="0" xfId="7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14" fillId="0" borderId="0" xfId="1" applyNumberFormat="1" applyFont="1" applyFill="1" applyBorder="1" applyAlignment="1">
      <alignment wrapText="1"/>
    </xf>
    <xf numFmtId="0" fontId="0" fillId="0" borderId="0" xfId="0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right"/>
    </xf>
    <xf numFmtId="4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6" fillId="0" borderId="3" xfId="7" applyNumberFormat="1" applyFont="1" applyFill="1" applyBorder="1" applyAlignment="1">
      <alignment horizontal="center" vertical="center" wrapText="1"/>
    </xf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3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546.522559143516" createdVersion="6" refreshedVersion="6" minRefreshableVersion="3" recordCount="36">
  <cacheSource type="worksheet">
    <worksheetSource ref="A5:O33" sheet="Таблица 2"/>
  </cacheSource>
  <cacheFields count="15">
    <cacheField name="код МКД*" numFmtId="0">
      <sharedItems containsString="0" containsBlank="1" containsNumber="1" containsInteger="1" minValue="532" maxValue="13162" count="21">
        <n v="724"/>
        <n v="923"/>
        <n v="936"/>
        <n v="993"/>
        <n v="1020"/>
        <n v="1021"/>
        <n v="1061"/>
        <n v="1105"/>
        <n v="1124"/>
        <n v="532"/>
        <m/>
        <n v="882"/>
        <n v="1122"/>
        <n v="1195"/>
        <n v="999"/>
        <n v="994"/>
        <n v="989"/>
        <n v="995"/>
        <n v="1062"/>
        <n v="13159"/>
        <n v="13162"/>
      </sharedItems>
    </cacheField>
    <cacheField name="код конструк-_x000a_тивного элемента***" numFmtId="0">
      <sharedItems containsString="0" containsBlank="1" containsNumber="1" containsInteger="1" minValue="4042" maxValue="93162"/>
    </cacheField>
    <cacheField name="№ п/п_x000a_" numFmtId="0">
      <sharedItems containsString="0" containsBlank="1" containsNumber="1" containsInteger="1" minValue="1" maxValue="25"/>
    </cacheField>
    <cacheField name="Год проведения работ" numFmtId="0">
      <sharedItems containsBlank="1" containsMixedTypes="1" containsNumber="1" containsInteger="1" minValue="2020" maxValue="2022" count="7">
        <n v="2020"/>
        <s v="Итого 2020 год"/>
        <n v="2021"/>
        <s v="Итого 2021 год"/>
        <n v="2022"/>
        <s v="Итого 2022 год"/>
        <m/>
      </sharedItems>
    </cacheField>
    <cacheField name="Наименование муниципального образвания" numFmtId="0">
      <sharedItems containsBlank="1" count="3">
        <s v="Петровский городской округ"/>
        <m/>
        <s v="Итого Петровский городской округ"/>
      </sharedItems>
    </cacheField>
    <cacheField name="Адрес МКД" numFmtId="0">
      <sharedItems containsBlank="1" count="21">
        <s v="г. Светлоград, пл. Выставочная, д. 7"/>
        <s v="г. Светлоград, пл. Выставочная, д. 1"/>
        <s v="г. Светлоград, пл. Выставочная, д. 10"/>
        <s v="г. Светлоград, пл. Выставочная, д. 5"/>
        <s v="г. Светлоград, ул. Гагарина, д. 8"/>
        <s v="г. Светлоград, ул. Калинина, д. 2"/>
        <s v="г. Светлоград, ул. Комсомольская, д. 32"/>
        <s v="г. Светлоград, ул. Фабричная, д. 8"/>
        <s v="г. Светлоград, ул. Железнодорожная, д. 2"/>
        <s v="г. Светлоград, пл. Выставочная, д. 47"/>
        <m/>
        <s v="г. Светлоград, пл. Выставочная, д. 45"/>
        <s v="г. Светлоград, пл. Выставочная, д. 16"/>
        <s v="г. Светлоград, ул. Высотная, д. 1"/>
        <s v="г. Светлоград, пл. Выставочная, д. 9"/>
        <s v="г. Светлоград, пл. Выставочная,  д. 50"/>
        <s v="г. Светлоград, пл. Выставочная, д. 4"/>
        <s v="г. Светлоград, пл. Выставочная, д. 6"/>
        <s v="г. Светлоград, ул. Комсомольская, д. 34"/>
        <s v="г. Светлоград, ул. Кирова, д. 9"/>
        <s v="г. Светлоград, ул. Кирова, д. 11"/>
      </sharedItems>
    </cacheField>
    <cacheField name="Способ формирования фонда капитального реомнта*" numFmtId="0">
      <sharedItems containsString="0" containsBlank="1" containsNumber="1" containsInteger="1" minValue="1" maxValue="3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51" maxValue="2500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2398" maxValue="5715"/>
    </cacheField>
    <cacheField name="Стоимость всего" numFmtId="4">
      <sharedItems containsSemiMixedTypes="0" containsString="0" containsNumber="1" minValue="151533.88260000001" maxValue="63064439.110399999"/>
    </cacheField>
    <cacheField name="Стоимость_x000a_СМР" numFmtId="4">
      <sharedItems containsSemiMixedTypes="0" containsString="0" containsNumber="1" containsInteger="1" minValue="148359" maxValue="61743136"/>
    </cacheField>
    <cacheField name="Стоимость строительного контроля" numFmtId="4">
      <sharedItems containsSemiMixedTypes="0" containsString="0" containsNumber="1" minValue="3174.8826000000004" maxValue="1321303.1104000001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n v="6267"/>
    <n v="1"/>
    <x v="0"/>
    <x v="0"/>
    <x v="0"/>
    <n v="1"/>
    <s v="ремонт крыши"/>
    <n v="337"/>
    <s v="м2"/>
    <n v="3898"/>
    <n v="1341737.5963999999"/>
    <n v="1313626"/>
    <n v="28111.596400000002"/>
    <n v="0"/>
  </r>
  <r>
    <x v="1"/>
    <n v="8468"/>
    <n v="2"/>
    <x v="0"/>
    <x v="0"/>
    <x v="1"/>
    <n v="1"/>
    <s v="ремонт фундамента"/>
    <n v="268"/>
    <s v="м2"/>
    <n v="4454"/>
    <n v="1219216.5808000001"/>
    <n v="1193672"/>
    <n v="25544.580800000003"/>
    <n v="0"/>
  </r>
  <r>
    <x v="2"/>
    <n v="8622"/>
    <n v="3"/>
    <x v="0"/>
    <x v="0"/>
    <x v="2"/>
    <n v="1"/>
    <s v="ремонт внутридомовой инженерной системы водоотведения"/>
    <n v="89"/>
    <s v="пм"/>
    <n v="2909"/>
    <n v="264441.48139999999"/>
    <n v="258901"/>
    <n v="5540.4814000000006"/>
    <n v="0"/>
  </r>
  <r>
    <x v="2"/>
    <n v="8623"/>
    <n v="3"/>
    <x v="0"/>
    <x v="0"/>
    <x v="2"/>
    <n v="1"/>
    <s v="ремонт крыши"/>
    <n v="540"/>
    <s v="м2"/>
    <n v="3898"/>
    <n v="2149965.2880000002"/>
    <n v="2104920"/>
    <n v="45045.288000000008"/>
    <n v="0"/>
  </r>
  <r>
    <x v="3"/>
    <n v="9306"/>
    <n v="4"/>
    <x v="0"/>
    <x v="0"/>
    <x v="3"/>
    <n v="1"/>
    <s v="ремонт крыши"/>
    <n v="626"/>
    <s v="м2"/>
    <n v="3898"/>
    <n v="2492367.1672"/>
    <n v="2440148"/>
    <n v="52219.167200000004"/>
    <n v="0"/>
  </r>
  <r>
    <x v="4"/>
    <n v="9580"/>
    <n v="5"/>
    <x v="0"/>
    <x v="0"/>
    <x v="4"/>
    <n v="1"/>
    <s v="ремонт крыши"/>
    <n v="578"/>
    <s v="м2"/>
    <n v="3898"/>
    <n v="2301259.1416000002"/>
    <n v="2253044"/>
    <n v="48215.141600000003"/>
    <n v="0"/>
  </r>
  <r>
    <x v="5"/>
    <n v="9590"/>
    <n v="6"/>
    <x v="0"/>
    <x v="0"/>
    <x v="5"/>
    <n v="1"/>
    <s v="ремонт крыши"/>
    <n v="486"/>
    <s v="м2"/>
    <n v="3898"/>
    <n v="1934968.7592"/>
    <n v="1894428"/>
    <n v="40540.759200000008"/>
    <n v="0"/>
  </r>
  <r>
    <x v="6"/>
    <n v="10052"/>
    <n v="7"/>
    <x v="0"/>
    <x v="0"/>
    <x v="6"/>
    <n v="1"/>
    <s v="ремонт крыши"/>
    <n v="430"/>
    <s v="м2"/>
    <n v="3898"/>
    <n v="1712009.3959999999"/>
    <n v="1676140"/>
    <n v="35869.396000000001"/>
    <n v="0"/>
  </r>
  <r>
    <x v="7"/>
    <n v="10271"/>
    <n v="8"/>
    <x v="0"/>
    <x v="0"/>
    <x v="7"/>
    <n v="1"/>
    <s v="ремонт фундамента"/>
    <n v="181"/>
    <s v="м2"/>
    <n v="4623"/>
    <n v="854669.72820000001"/>
    <n v="836763"/>
    <n v="17906.728200000001"/>
    <n v="0"/>
  </r>
  <r>
    <x v="8"/>
    <n v="10310"/>
    <n v="9"/>
    <x v="0"/>
    <x v="0"/>
    <x v="8"/>
    <n v="1"/>
    <s v="ремонт крыши"/>
    <n v="229"/>
    <s v="м2"/>
    <n v="3898"/>
    <n v="911744.53879999998"/>
    <n v="892642"/>
    <n v="19102.538800000002"/>
    <n v="0"/>
  </r>
  <r>
    <x v="9"/>
    <n v="4042"/>
    <n v="10"/>
    <x v="0"/>
    <x v="0"/>
    <x v="9"/>
    <n v="3"/>
    <s v="ремонт крыши"/>
    <n v="1077"/>
    <s v="м2"/>
    <n v="3898"/>
    <n v="4287986.3244000003"/>
    <n v="4198146"/>
    <n v="89840.324400000012"/>
    <n v="0"/>
  </r>
  <r>
    <x v="10"/>
    <m/>
    <m/>
    <x v="1"/>
    <x v="1"/>
    <x v="10"/>
    <m/>
    <m/>
    <m/>
    <m/>
    <m/>
    <n v="19470366.001999997"/>
    <n v="19062430"/>
    <n v="407936.00199999998"/>
    <n v="0"/>
  </r>
  <r>
    <x v="11"/>
    <n v="7972"/>
    <n v="11"/>
    <x v="2"/>
    <x v="0"/>
    <x v="11"/>
    <n v="3"/>
    <s v="ремонт внутридомовой инженерной системы горячего водоснабжения"/>
    <n v="320"/>
    <s v="пм"/>
    <n v="2398"/>
    <n v="783781.50399999996"/>
    <n v="767360"/>
    <n v="16421.504000000001"/>
    <n v="0"/>
  </r>
  <r>
    <x v="11"/>
    <n v="7973"/>
    <n v="11"/>
    <x v="2"/>
    <x v="0"/>
    <x v="11"/>
    <n v="3"/>
    <s v="ремонт внутридомовой инженерной системы холодного водоснабжения"/>
    <n v="320"/>
    <s v="пм"/>
    <n v="2398"/>
    <n v="783781.50399999996"/>
    <n v="767360"/>
    <n v="16421.504000000001"/>
    <n v="0"/>
  </r>
  <r>
    <x v="11"/>
    <n v="7974"/>
    <n v="11"/>
    <x v="2"/>
    <x v="0"/>
    <x v="11"/>
    <n v="3"/>
    <s v="ремонт фасада"/>
    <n v="2500"/>
    <s v="м2"/>
    <n v="3492"/>
    <n v="8916822"/>
    <n v="8730000"/>
    <n v="186822.00000000003"/>
    <n v="0"/>
  </r>
  <r>
    <x v="12"/>
    <n v="10287"/>
    <n v="12"/>
    <x v="2"/>
    <x v="0"/>
    <x v="12"/>
    <n v="1"/>
    <s v="ремонт крыши"/>
    <n v="617"/>
    <s v="м2"/>
    <n v="5156"/>
    <n v="3249330.7927999999"/>
    <n v="3181252"/>
    <n v="68078.79280000001"/>
    <n v="0"/>
  </r>
  <r>
    <x v="8"/>
    <n v="10311"/>
    <n v="13"/>
    <x v="2"/>
    <x v="0"/>
    <x v="8"/>
    <n v="1"/>
    <s v="ремонт фасада"/>
    <n v="133"/>
    <s v="м2"/>
    <n v="3492"/>
    <n v="474374.93040000001"/>
    <n v="464436"/>
    <n v="9938.9304000000011"/>
    <n v="0"/>
  </r>
  <r>
    <x v="8"/>
    <n v="10312"/>
    <n v="13"/>
    <x v="2"/>
    <x v="0"/>
    <x v="8"/>
    <n v="1"/>
    <s v="ремонт фундамента"/>
    <n v="93"/>
    <s v="м2"/>
    <n v="4454"/>
    <n v="423086.35080000001"/>
    <n v="414222"/>
    <n v="8864.3508000000002"/>
    <n v="0"/>
  </r>
  <r>
    <x v="13"/>
    <n v="11039"/>
    <n v="14"/>
    <x v="2"/>
    <x v="0"/>
    <x v="13"/>
    <n v="1"/>
    <s v="ремонт фасада"/>
    <n v="314"/>
    <s v="м2"/>
    <n v="3492"/>
    <n v="1119952.8432"/>
    <n v="1096488"/>
    <n v="23464.843200000003"/>
    <n v="0"/>
  </r>
  <r>
    <x v="13"/>
    <n v="11040"/>
    <n v="14"/>
    <x v="2"/>
    <x v="0"/>
    <x v="13"/>
    <n v="1"/>
    <s v="ремонт фундамента"/>
    <n v="147"/>
    <s v="м2"/>
    <n v="4454"/>
    <n v="668749.39320000005"/>
    <n v="654738"/>
    <n v="14011.393200000002"/>
    <n v="0"/>
  </r>
  <r>
    <x v="0"/>
    <n v="6266"/>
    <n v="15"/>
    <x v="2"/>
    <x v="0"/>
    <x v="0"/>
    <n v="1"/>
    <s v="ремонт внутридомовой инженерной системы водоотведения"/>
    <n v="51"/>
    <s v="пм"/>
    <n v="2909"/>
    <n v="151533.88260000001"/>
    <n v="148359"/>
    <n v="3174.8826000000004"/>
    <n v="0"/>
  </r>
  <r>
    <x v="14"/>
    <n v="9369"/>
    <n v="16"/>
    <x v="2"/>
    <x v="0"/>
    <x v="14"/>
    <n v="1"/>
    <s v="ремонт внутридомовой инженерной системы водоотведения"/>
    <n v="89"/>
    <s v="пм"/>
    <n v="2909"/>
    <n v="264441.48139999999"/>
    <n v="258901"/>
    <n v="5540.4814000000006"/>
    <n v="0"/>
  </r>
  <r>
    <x v="15"/>
    <n v="9318"/>
    <m/>
    <x v="2"/>
    <x v="0"/>
    <x v="15"/>
    <n v="3"/>
    <s v="ремонт крыши"/>
    <n v="1036"/>
    <s v="пм"/>
    <n v="4446"/>
    <n v="4704625.5984000005"/>
    <n v="4606056"/>
    <n v="98569.598400000017"/>
    <n v="0"/>
  </r>
  <r>
    <x v="10"/>
    <m/>
    <m/>
    <x v="3"/>
    <x v="1"/>
    <x v="10"/>
    <m/>
    <m/>
    <m/>
    <m/>
    <m/>
    <n v="21540480.280800004"/>
    <n v="21089172"/>
    <n v="451308.28080000007"/>
    <n v="0"/>
  </r>
  <r>
    <x v="0"/>
    <n v="6269"/>
    <n v="17"/>
    <x v="4"/>
    <x v="0"/>
    <x v="0"/>
    <n v="1"/>
    <s v="ремонт фасада"/>
    <n v="510"/>
    <s v="м2"/>
    <n v="3568"/>
    <n v="1858621.152"/>
    <n v="1819680"/>
    <n v="38941.152000000002"/>
    <n v="0"/>
  </r>
  <r>
    <x v="2"/>
    <n v="8625"/>
    <n v="18"/>
    <x v="4"/>
    <x v="0"/>
    <x v="2"/>
    <n v="1"/>
    <s v="ремонт фасада"/>
    <n v="586"/>
    <s v="м2"/>
    <n v="3568"/>
    <n v="2135592.1472"/>
    <n v="2090848"/>
    <n v="44744.147200000007"/>
    <n v="0"/>
  </r>
  <r>
    <x v="16"/>
    <n v="9263"/>
    <n v="19"/>
    <x v="4"/>
    <x v="0"/>
    <x v="16"/>
    <n v="1"/>
    <s v="ремонт крыши"/>
    <n v="560"/>
    <s v="м2"/>
    <n v="5715"/>
    <n v="3268888.56"/>
    <n v="3200400"/>
    <n v="68488.560000000012"/>
    <n v="0"/>
  </r>
  <r>
    <x v="17"/>
    <n v="9332"/>
    <n v="20"/>
    <x v="4"/>
    <x v="0"/>
    <x v="17"/>
    <n v="1"/>
    <s v="ремонт крыши"/>
    <n v="350"/>
    <s v="м2"/>
    <n v="5715"/>
    <n v="2043055.35"/>
    <n v="2000250"/>
    <n v="42805.350000000006"/>
    <n v="0"/>
  </r>
  <r>
    <x v="14"/>
    <n v="9371"/>
    <n v="21"/>
    <x v="4"/>
    <x v="0"/>
    <x v="14"/>
    <n v="1"/>
    <s v="ремонт крыши"/>
    <n v="555"/>
    <s v="м2"/>
    <n v="5715"/>
    <n v="3239702.0550000002"/>
    <n v="3171825"/>
    <n v="67877.055000000008"/>
    <n v="0"/>
  </r>
  <r>
    <x v="5"/>
    <n v="9591"/>
    <n v="22"/>
    <x v="4"/>
    <x v="0"/>
    <x v="5"/>
    <n v="1"/>
    <s v="ремонт фундамента"/>
    <n v="150"/>
    <s v="м2"/>
    <n v="5174"/>
    <n v="792708.54"/>
    <n v="776100"/>
    <n v="16608.54"/>
    <n v="0"/>
  </r>
  <r>
    <x v="5"/>
    <n v="9595"/>
    <n v="22"/>
    <x v="4"/>
    <x v="0"/>
    <x v="5"/>
    <n v="1"/>
    <s v="ремонт фасада"/>
    <n v="509"/>
    <s v="м2"/>
    <n v="3568"/>
    <n v="1854976.7967999999"/>
    <n v="1816112"/>
    <n v="38864.796800000004"/>
    <n v="0"/>
  </r>
  <r>
    <x v="18"/>
    <n v="10065"/>
    <n v="23"/>
    <x v="4"/>
    <x v="0"/>
    <x v="18"/>
    <n v="1"/>
    <s v="ремонт крыши"/>
    <n v="677"/>
    <s v="м2"/>
    <n v="5715"/>
    <n v="3951852.7769999998"/>
    <n v="3869055"/>
    <n v="82797.777000000002"/>
    <n v="0"/>
  </r>
  <r>
    <x v="19"/>
    <n v="93125"/>
    <n v="24"/>
    <x v="4"/>
    <x v="0"/>
    <x v="19"/>
    <n v="1"/>
    <s v="ремонт фасада"/>
    <n v="399"/>
    <s v="м3"/>
    <n v="3568"/>
    <n v="1454097.7248"/>
    <n v="1423632"/>
    <n v="30465.724800000004"/>
    <n v="0"/>
  </r>
  <r>
    <x v="20"/>
    <n v="93162"/>
    <n v="25"/>
    <x v="4"/>
    <x v="0"/>
    <x v="20"/>
    <n v="1"/>
    <s v="ремонт фасада"/>
    <n v="399"/>
    <s v="м2"/>
    <n v="3568"/>
    <n v="1454097.7248"/>
    <n v="1423632"/>
    <n v="30465.724800000004"/>
    <n v="0"/>
  </r>
  <r>
    <x v="10"/>
    <m/>
    <m/>
    <x v="5"/>
    <x v="1"/>
    <x v="10"/>
    <m/>
    <m/>
    <m/>
    <m/>
    <m/>
    <n v="22053592.827600002"/>
    <n v="21591534"/>
    <n v="462058.82760000008"/>
    <n v="0"/>
  </r>
  <r>
    <x v="10"/>
    <m/>
    <m/>
    <x v="6"/>
    <x v="2"/>
    <x v="10"/>
    <m/>
    <m/>
    <m/>
    <m/>
    <m/>
    <n v="63064439.110399999"/>
    <n v="61743136"/>
    <n v="1321303.110400000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3:F34" firstHeaderRow="1" firstDataRow="1" firstDataCol="4"/>
  <pivotFields count="15">
    <pivotField axis="axisRow" outline="0" showAll="0" defaultSubtotal="0">
      <items count="21">
        <item x="9"/>
        <item x="0"/>
        <item x="11"/>
        <item x="1"/>
        <item x="2"/>
        <item x="16"/>
        <item x="3"/>
        <item x="17"/>
        <item x="14"/>
        <item x="4"/>
        <item x="5"/>
        <item x="6"/>
        <item x="18"/>
        <item x="7"/>
        <item x="12"/>
        <item x="8"/>
        <item x="13"/>
        <item x="19"/>
        <item x="20"/>
        <item x="10"/>
        <item x="15"/>
      </items>
    </pivotField>
    <pivotField showAll="0"/>
    <pivotField showAll="0"/>
    <pivotField axis="axisRow" outline="0" showAll="0" defaultSubtotal="0">
      <items count="7">
        <item x="0"/>
        <item x="2"/>
        <item x="4"/>
        <item x="1"/>
        <item x="3"/>
        <item x="5"/>
        <item x="6"/>
      </items>
    </pivotField>
    <pivotField axis="axisRow" outline="0" showAll="0" defaultSubtotal="0">
      <items count="3">
        <item x="2"/>
        <item x="0"/>
        <item x="1"/>
      </items>
    </pivotField>
    <pivotField axis="axisRow" outline="0" showAll="0" defaultSubtotal="0">
      <items count="21">
        <item x="1"/>
        <item x="2"/>
        <item x="12"/>
        <item x="16"/>
        <item x="11"/>
        <item x="9"/>
        <item x="3"/>
        <item x="17"/>
        <item x="0"/>
        <item x="14"/>
        <item x="13"/>
        <item x="4"/>
        <item x="8"/>
        <item x="5"/>
        <item x="20"/>
        <item x="19"/>
        <item x="6"/>
        <item x="18"/>
        <item x="7"/>
        <item x="10"/>
        <item x="15"/>
      </items>
    </pivotField>
    <pivotField showAll="0"/>
    <pivotField showAll="0"/>
    <pivotField showAll="0"/>
    <pivotField showAll="0"/>
    <pivotField showAll="0"/>
    <pivotField dataField="1" numFmtId="4" showAll="0"/>
    <pivotField numFmtId="4" showAll="0" defaultSubtotal="0"/>
    <pivotField numFmtId="4" showAll="0"/>
    <pivotField numFmtId="4" showAll="0"/>
  </pivotFields>
  <rowFields count="4">
    <field x="0"/>
    <field x="3"/>
    <field x="4"/>
    <field x="5"/>
  </rowFields>
  <rowItems count="31">
    <i>
      <x/>
      <x/>
      <x v="1"/>
      <x v="5"/>
    </i>
    <i>
      <x v="1"/>
      <x/>
      <x v="1"/>
      <x v="8"/>
    </i>
    <i r="1">
      <x v="1"/>
      <x v="1"/>
      <x v="8"/>
    </i>
    <i r="1">
      <x v="2"/>
      <x v="1"/>
      <x v="8"/>
    </i>
    <i>
      <x v="2"/>
      <x v="1"/>
      <x v="1"/>
      <x v="4"/>
    </i>
    <i>
      <x v="3"/>
      <x/>
      <x v="1"/>
      <x/>
    </i>
    <i>
      <x v="4"/>
      <x/>
      <x v="1"/>
      <x v="1"/>
    </i>
    <i r="1">
      <x v="2"/>
      <x v="1"/>
      <x v="1"/>
    </i>
    <i>
      <x v="5"/>
      <x v="2"/>
      <x v="1"/>
      <x v="3"/>
    </i>
    <i>
      <x v="6"/>
      <x/>
      <x v="1"/>
      <x v="6"/>
    </i>
    <i>
      <x v="7"/>
      <x v="2"/>
      <x v="1"/>
      <x v="7"/>
    </i>
    <i>
      <x v="8"/>
      <x v="1"/>
      <x v="1"/>
      <x v="9"/>
    </i>
    <i r="1">
      <x v="2"/>
      <x v="1"/>
      <x v="9"/>
    </i>
    <i>
      <x v="9"/>
      <x/>
      <x v="1"/>
      <x v="11"/>
    </i>
    <i>
      <x v="10"/>
      <x/>
      <x v="1"/>
      <x v="13"/>
    </i>
    <i r="1">
      <x v="2"/>
      <x v="1"/>
      <x v="13"/>
    </i>
    <i>
      <x v="11"/>
      <x/>
      <x v="1"/>
      <x v="16"/>
    </i>
    <i>
      <x v="12"/>
      <x v="2"/>
      <x v="1"/>
      <x v="17"/>
    </i>
    <i>
      <x v="13"/>
      <x/>
      <x v="1"/>
      <x v="18"/>
    </i>
    <i>
      <x v="14"/>
      <x v="1"/>
      <x v="1"/>
      <x v="2"/>
    </i>
    <i>
      <x v="15"/>
      <x/>
      <x v="1"/>
      <x v="12"/>
    </i>
    <i r="1">
      <x v="1"/>
      <x v="1"/>
      <x v="12"/>
    </i>
    <i>
      <x v="16"/>
      <x v="1"/>
      <x v="1"/>
      <x v="10"/>
    </i>
    <i>
      <x v="17"/>
      <x v="2"/>
      <x v="1"/>
      <x v="15"/>
    </i>
    <i>
      <x v="18"/>
      <x v="2"/>
      <x v="1"/>
      <x v="14"/>
    </i>
    <i>
      <x v="19"/>
      <x v="3"/>
      <x v="2"/>
      <x v="19"/>
    </i>
    <i r="1">
      <x v="4"/>
      <x v="2"/>
      <x v="19"/>
    </i>
    <i r="1">
      <x v="5"/>
      <x v="2"/>
      <x v="19"/>
    </i>
    <i r="1">
      <x v="6"/>
      <x/>
      <x v="19"/>
    </i>
    <i>
      <x v="20"/>
      <x v="1"/>
      <x v="1"/>
      <x v="20"/>
    </i>
    <i t="grand">
      <x/>
    </i>
  </rowItems>
  <colItems count="1">
    <i/>
  </colItems>
  <dataFields count="1">
    <dataField name="Сумма по полю Стоимость всего" fld="11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tabSelected="1" zoomScale="69" zoomScaleNormal="69" workbookViewId="0">
      <selection activeCell="P1" sqref="P1:W7"/>
    </sheetView>
  </sheetViews>
  <sheetFormatPr defaultColWidth="9.140625" defaultRowHeight="15" x14ac:dyDescent="0.25"/>
  <cols>
    <col min="1" max="1" width="8.7109375" style="1" bestFit="1" customWidth="1"/>
    <col min="2" max="2" width="8.7109375" style="1" customWidth="1"/>
    <col min="3" max="3" width="13.5703125" style="5" customWidth="1"/>
    <col min="4" max="4" width="34.5703125" style="1" customWidth="1"/>
    <col min="5" max="5" width="44.140625" style="1" customWidth="1"/>
    <col min="6" max="6" width="18.140625" style="1" customWidth="1"/>
    <col min="7" max="7" width="12.28515625" style="1" customWidth="1"/>
    <col min="8" max="8" width="17.5703125" style="1" customWidth="1"/>
    <col min="9" max="9" width="12.7109375" style="9" customWidth="1"/>
    <col min="10" max="10" width="13.5703125" style="9" customWidth="1"/>
    <col min="11" max="11" width="12.7109375" style="9" customWidth="1"/>
    <col min="12" max="12" width="11.5703125" style="2" customWidth="1"/>
    <col min="13" max="13" width="12" style="2" bestFit="1" customWidth="1"/>
    <col min="14" max="14" width="14.140625" style="2" customWidth="1"/>
    <col min="15" max="15" width="10.140625" style="1" customWidth="1"/>
    <col min="16" max="16" width="11" style="1" customWidth="1"/>
    <col min="17" max="17" width="12.28515625" style="1" customWidth="1"/>
    <col min="18" max="18" width="17.28515625" style="26" customWidth="1"/>
    <col min="19" max="21" width="8.42578125" style="26" customWidth="1"/>
    <col min="22" max="22" width="17.5703125" style="26" customWidth="1"/>
    <col min="23" max="23" width="14.85546875" style="1" customWidth="1"/>
    <col min="24" max="16384" width="9.140625" style="1"/>
  </cols>
  <sheetData>
    <row r="1" spans="1:23" s="26" customFormat="1" ht="31.5" customHeight="1" x14ac:dyDescent="0.3">
      <c r="A1" s="19"/>
      <c r="B1" s="19"/>
      <c r="C1" s="20"/>
      <c r="D1" s="21"/>
      <c r="E1" s="22"/>
      <c r="F1" s="20"/>
      <c r="G1" s="21"/>
      <c r="H1" s="21"/>
      <c r="I1" s="23"/>
      <c r="J1" s="20"/>
      <c r="K1" s="20"/>
      <c r="L1" s="24"/>
      <c r="M1" s="24"/>
      <c r="N1" s="24"/>
      <c r="O1" s="30"/>
      <c r="P1" s="115" t="s">
        <v>95</v>
      </c>
      <c r="Q1" s="116"/>
      <c r="R1" s="116"/>
      <c r="S1" s="116"/>
      <c r="T1" s="116"/>
      <c r="U1" s="116"/>
      <c r="V1" s="116"/>
      <c r="W1" s="116"/>
    </row>
    <row r="2" spans="1:23" s="26" customFormat="1" ht="15" customHeight="1" x14ac:dyDescent="0.3">
      <c r="A2" s="19"/>
      <c r="B2" s="19"/>
      <c r="C2" s="20"/>
      <c r="D2" s="23"/>
      <c r="E2" s="22"/>
      <c r="F2" s="20"/>
      <c r="G2" s="21"/>
      <c r="H2" s="21"/>
      <c r="I2" s="23"/>
      <c r="J2" s="20"/>
      <c r="K2" s="20"/>
      <c r="L2" s="24"/>
      <c r="M2" s="24"/>
      <c r="N2" s="24"/>
      <c r="O2" s="30"/>
      <c r="P2" s="116"/>
      <c r="Q2" s="116"/>
      <c r="R2" s="116"/>
      <c r="S2" s="116"/>
      <c r="T2" s="116"/>
      <c r="U2" s="116"/>
      <c r="V2" s="116"/>
      <c r="W2" s="116"/>
    </row>
    <row r="3" spans="1:23" s="26" customFormat="1" ht="19.5" customHeight="1" x14ac:dyDescent="0.3">
      <c r="A3" s="19"/>
      <c r="B3" s="19"/>
      <c r="C3" s="20"/>
      <c r="D3" s="21"/>
      <c r="E3" s="22"/>
      <c r="F3" s="20"/>
      <c r="G3" s="21"/>
      <c r="H3" s="21"/>
      <c r="I3" s="23"/>
      <c r="J3" s="20"/>
      <c r="K3" s="20"/>
      <c r="L3" s="24"/>
      <c r="M3" s="24"/>
      <c r="N3" s="24"/>
      <c r="O3" s="30"/>
      <c r="P3" s="116"/>
      <c r="Q3" s="116"/>
      <c r="R3" s="116"/>
      <c r="S3" s="116"/>
      <c r="T3" s="116"/>
      <c r="U3" s="116"/>
      <c r="V3" s="116"/>
      <c r="W3" s="116"/>
    </row>
    <row r="4" spans="1:23" s="26" customFormat="1" ht="35.25" customHeight="1" x14ac:dyDescent="0.3">
      <c r="A4" s="19"/>
      <c r="B4" s="19"/>
      <c r="C4" s="20"/>
      <c r="D4" s="23"/>
      <c r="E4" s="22"/>
      <c r="F4" s="20"/>
      <c r="G4" s="21"/>
      <c r="H4" s="21"/>
      <c r="I4" s="23"/>
      <c r="J4" s="20"/>
      <c r="K4" s="20"/>
      <c r="L4" s="24"/>
      <c r="M4" s="24"/>
      <c r="N4" s="24"/>
      <c r="O4" s="30"/>
      <c r="P4" s="116"/>
      <c r="Q4" s="116"/>
      <c r="R4" s="116"/>
      <c r="S4" s="116"/>
      <c r="T4" s="116"/>
      <c r="U4" s="116"/>
      <c r="V4" s="116"/>
      <c r="W4" s="116"/>
    </row>
    <row r="5" spans="1:23" s="26" customFormat="1" ht="45" customHeight="1" x14ac:dyDescent="0.3">
      <c r="A5" s="19"/>
      <c r="B5" s="19"/>
      <c r="C5" s="20"/>
      <c r="D5" s="21"/>
      <c r="E5" s="22"/>
      <c r="F5" s="20"/>
      <c r="G5" s="21"/>
      <c r="H5" s="21"/>
      <c r="I5" s="23"/>
      <c r="J5" s="20"/>
      <c r="K5" s="20"/>
      <c r="L5" s="24"/>
      <c r="M5" s="24"/>
      <c r="N5" s="24"/>
      <c r="O5" s="27"/>
      <c r="P5" s="116"/>
      <c r="Q5" s="116"/>
      <c r="R5" s="116"/>
      <c r="S5" s="116"/>
      <c r="T5" s="116"/>
      <c r="U5" s="116"/>
      <c r="V5" s="116"/>
      <c r="W5" s="116"/>
    </row>
    <row r="6" spans="1:23" s="26" customFormat="1" ht="24" customHeight="1" x14ac:dyDescent="0.3">
      <c r="A6" s="19"/>
      <c r="B6" s="19"/>
      <c r="C6" s="20"/>
      <c r="D6" s="21"/>
      <c r="E6" s="22"/>
      <c r="F6" s="20"/>
      <c r="G6" s="21"/>
      <c r="H6" s="21"/>
      <c r="I6" s="23"/>
      <c r="J6" s="20"/>
      <c r="K6" s="20"/>
      <c r="L6" s="24"/>
      <c r="M6" s="24"/>
      <c r="N6" s="24"/>
      <c r="O6" s="27"/>
      <c r="P6" s="116"/>
      <c r="Q6" s="116"/>
      <c r="R6" s="116"/>
      <c r="S6" s="116"/>
      <c r="T6" s="116"/>
      <c r="U6" s="116"/>
      <c r="V6" s="116"/>
      <c r="W6" s="116"/>
    </row>
    <row r="7" spans="1:23" s="26" customFormat="1" ht="20.25" customHeight="1" x14ac:dyDescent="0.25">
      <c r="A7" s="19"/>
      <c r="B7" s="19"/>
      <c r="C7" s="20"/>
      <c r="D7" s="21"/>
      <c r="E7" s="22"/>
      <c r="F7" s="20"/>
      <c r="G7" s="21"/>
      <c r="H7" s="21"/>
      <c r="I7" s="23"/>
      <c r="J7" s="20"/>
      <c r="K7" s="20"/>
      <c r="L7" s="24"/>
      <c r="M7" s="24"/>
      <c r="N7" s="24"/>
      <c r="O7" s="25"/>
      <c r="P7" s="116"/>
      <c r="Q7" s="116"/>
      <c r="R7" s="116"/>
      <c r="S7" s="116"/>
      <c r="T7" s="116"/>
      <c r="U7" s="116"/>
      <c r="V7" s="116"/>
      <c r="W7" s="116"/>
    </row>
    <row r="8" spans="1:23" s="26" customFormat="1" ht="21" customHeight="1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</row>
    <row r="9" spans="1:23" s="26" customFormat="1" ht="21" customHeight="1" x14ac:dyDescent="0.25">
      <c r="A9" s="113" t="s">
        <v>93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</row>
    <row r="10" spans="1:23" s="26" customFormat="1" ht="21" customHeight="1" x14ac:dyDescent="0.25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</row>
    <row r="11" spans="1:23" s="26" customFormat="1" ht="30.75" customHeight="1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119" t="s">
        <v>39</v>
      </c>
      <c r="Q11" s="119"/>
      <c r="R11" s="119"/>
      <c r="S11" s="119"/>
      <c r="T11" s="119"/>
      <c r="U11" s="119"/>
      <c r="V11" s="119"/>
      <c r="W11" s="119"/>
    </row>
    <row r="12" spans="1:23" s="26" customFormat="1" ht="25.5" customHeight="1" x14ac:dyDescent="0.25">
      <c r="A12" s="118" t="s">
        <v>40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</row>
    <row r="13" spans="1:23" s="68" customFormat="1" ht="33" customHeight="1" x14ac:dyDescent="0.25">
      <c r="A13" s="120" t="s">
        <v>77</v>
      </c>
      <c r="B13" s="120" t="s">
        <v>79</v>
      </c>
      <c r="C13" s="120" t="s">
        <v>27</v>
      </c>
      <c r="D13" s="120" t="s">
        <v>31</v>
      </c>
      <c r="E13" s="120" t="s">
        <v>25</v>
      </c>
      <c r="F13" s="120" t="s">
        <v>78</v>
      </c>
      <c r="G13" s="120" t="s">
        <v>67</v>
      </c>
      <c r="H13" s="120" t="s">
        <v>49</v>
      </c>
      <c r="I13" s="130" t="s">
        <v>38</v>
      </c>
      <c r="J13" s="131"/>
      <c r="K13" s="132"/>
      <c r="L13" s="123" t="s">
        <v>32</v>
      </c>
      <c r="M13" s="122" t="s">
        <v>29</v>
      </c>
      <c r="N13" s="122"/>
      <c r="O13" s="120" t="s">
        <v>36</v>
      </c>
      <c r="P13" s="120" t="s">
        <v>37</v>
      </c>
      <c r="Q13" s="120" t="s">
        <v>48</v>
      </c>
      <c r="R13" s="125" t="s">
        <v>42</v>
      </c>
      <c r="S13" s="126"/>
      <c r="T13" s="126"/>
      <c r="U13" s="126"/>
      <c r="V13" s="127"/>
      <c r="W13" s="128" t="s">
        <v>41</v>
      </c>
    </row>
    <row r="14" spans="1:23" s="68" customFormat="1" ht="107.25" customHeight="1" x14ac:dyDescent="0.25">
      <c r="A14" s="121"/>
      <c r="B14" s="121"/>
      <c r="C14" s="121"/>
      <c r="D14" s="121"/>
      <c r="E14" s="121"/>
      <c r="F14" s="121"/>
      <c r="G14" s="121"/>
      <c r="H14" s="121"/>
      <c r="I14" s="17" t="s">
        <v>33</v>
      </c>
      <c r="J14" s="17" t="s">
        <v>34</v>
      </c>
      <c r="K14" s="17" t="s">
        <v>35</v>
      </c>
      <c r="L14" s="124"/>
      <c r="M14" s="60" t="s">
        <v>29</v>
      </c>
      <c r="N14" s="60" t="s">
        <v>71</v>
      </c>
      <c r="O14" s="121"/>
      <c r="P14" s="121"/>
      <c r="Q14" s="121"/>
      <c r="R14" s="29" t="s">
        <v>47</v>
      </c>
      <c r="S14" s="29" t="s">
        <v>43</v>
      </c>
      <c r="T14" s="29" t="s">
        <v>44</v>
      </c>
      <c r="U14" s="29" t="s">
        <v>45</v>
      </c>
      <c r="V14" s="29" t="s">
        <v>46</v>
      </c>
      <c r="W14" s="129"/>
    </row>
    <row r="15" spans="1:23" ht="15.75" x14ac:dyDescent="0.25">
      <c r="A15" s="12">
        <v>724</v>
      </c>
      <c r="B15" s="12">
        <v>1</v>
      </c>
      <c r="C15" s="18">
        <v>2020</v>
      </c>
      <c r="D15" s="12" t="s">
        <v>6</v>
      </c>
      <c r="E15" s="12" t="s">
        <v>7</v>
      </c>
      <c r="F15" s="12">
        <v>1</v>
      </c>
      <c r="G15" s="12">
        <v>1965</v>
      </c>
      <c r="H15" s="12"/>
      <c r="I15" s="78" t="s">
        <v>82</v>
      </c>
      <c r="J15" s="78" t="s">
        <v>82</v>
      </c>
      <c r="K15" s="78" t="s">
        <v>82</v>
      </c>
      <c r="L15" s="4">
        <v>389.8</v>
      </c>
      <c r="M15" s="4">
        <v>341</v>
      </c>
      <c r="N15" s="4">
        <v>341</v>
      </c>
      <c r="O15" s="12">
        <v>14</v>
      </c>
      <c r="P15" s="12">
        <v>2</v>
      </c>
      <c r="Q15" s="79">
        <v>2</v>
      </c>
      <c r="R15" s="66">
        <f>VLOOKUP(A15&amp;C15,Лист1!A:F,6,0)</f>
        <v>1341737.5963999999</v>
      </c>
      <c r="S15" s="66">
        <v>0</v>
      </c>
      <c r="T15" s="66">
        <v>0</v>
      </c>
      <c r="U15" s="66">
        <v>0</v>
      </c>
      <c r="V15" s="100">
        <f>R15</f>
        <v>1341737.5963999999</v>
      </c>
      <c r="W15" s="13">
        <f>DATE(C15,12,31)</f>
        <v>44196</v>
      </c>
    </row>
    <row r="16" spans="1:23" ht="15.75" x14ac:dyDescent="0.25">
      <c r="A16" s="12">
        <v>923</v>
      </c>
      <c r="B16" s="12">
        <v>2</v>
      </c>
      <c r="C16" s="18">
        <v>2020</v>
      </c>
      <c r="D16" s="12" t="str">
        <f t="shared" ref="D16:D23" si="0">$D$15</f>
        <v>Петровский городской округ</v>
      </c>
      <c r="E16" s="12" t="s">
        <v>9</v>
      </c>
      <c r="F16" s="12">
        <v>1</v>
      </c>
      <c r="G16" s="12">
        <v>1964</v>
      </c>
      <c r="H16" s="12"/>
      <c r="I16" s="78" t="s">
        <v>82</v>
      </c>
      <c r="J16" s="78" t="s">
        <v>82</v>
      </c>
      <c r="K16" s="78" t="s">
        <v>82</v>
      </c>
      <c r="L16" s="4">
        <v>1072.3</v>
      </c>
      <c r="M16" s="4">
        <v>710.2</v>
      </c>
      <c r="N16" s="4">
        <v>635.70000000000005</v>
      </c>
      <c r="O16" s="12">
        <v>17</v>
      </c>
      <c r="P16" s="12">
        <v>2</v>
      </c>
      <c r="Q16" s="79">
        <v>2</v>
      </c>
      <c r="R16" s="66">
        <f>VLOOKUP(A16&amp;C16,Лист1!A:F,6,0)</f>
        <v>1219216.5808000001</v>
      </c>
      <c r="S16" s="66">
        <v>0</v>
      </c>
      <c r="T16" s="66">
        <v>0</v>
      </c>
      <c r="U16" s="66">
        <v>0</v>
      </c>
      <c r="V16" s="100">
        <f t="shared" ref="V16:V23" si="1">R16</f>
        <v>1219216.5808000001</v>
      </c>
      <c r="W16" s="13">
        <f t="shared" ref="W16:W23" si="2">DATE(C16,12,31)</f>
        <v>44196</v>
      </c>
    </row>
    <row r="17" spans="1:23" ht="15.75" x14ac:dyDescent="0.25">
      <c r="A17" s="12">
        <v>936</v>
      </c>
      <c r="B17" s="12">
        <v>3</v>
      </c>
      <c r="C17" s="18">
        <v>2020</v>
      </c>
      <c r="D17" s="12" t="str">
        <f t="shared" si="0"/>
        <v>Петровский городской округ</v>
      </c>
      <c r="E17" s="12" t="s">
        <v>10</v>
      </c>
      <c r="F17" s="12">
        <v>1</v>
      </c>
      <c r="G17" s="12">
        <v>1966</v>
      </c>
      <c r="H17" s="12"/>
      <c r="I17" s="78" t="s">
        <v>82</v>
      </c>
      <c r="J17" s="78" t="s">
        <v>82</v>
      </c>
      <c r="K17" s="78" t="s">
        <v>82</v>
      </c>
      <c r="L17" s="4">
        <v>679.6</v>
      </c>
      <c r="M17" s="4">
        <v>630.79999999999995</v>
      </c>
      <c r="N17" s="4">
        <v>630.79999999999995</v>
      </c>
      <c r="O17" s="12">
        <v>27</v>
      </c>
      <c r="P17" s="12">
        <v>2</v>
      </c>
      <c r="Q17" s="80">
        <v>2</v>
      </c>
      <c r="R17" s="66">
        <f>VLOOKUP(A17&amp;C17,Лист1!A:F,6,0)</f>
        <v>2414406.7694000001</v>
      </c>
      <c r="S17" s="66">
        <v>0</v>
      </c>
      <c r="T17" s="66">
        <v>0</v>
      </c>
      <c r="U17" s="66">
        <v>0</v>
      </c>
      <c r="V17" s="100">
        <f t="shared" si="1"/>
        <v>2414406.7694000001</v>
      </c>
      <c r="W17" s="13">
        <f t="shared" si="2"/>
        <v>44196</v>
      </c>
    </row>
    <row r="18" spans="1:23" ht="15.75" x14ac:dyDescent="0.25">
      <c r="A18" s="12">
        <v>993</v>
      </c>
      <c r="B18" s="12">
        <v>4</v>
      </c>
      <c r="C18" s="18">
        <v>2020</v>
      </c>
      <c r="D18" s="12" t="str">
        <f t="shared" si="0"/>
        <v>Петровский городской округ</v>
      </c>
      <c r="E18" s="12" t="s">
        <v>12</v>
      </c>
      <c r="F18" s="12">
        <v>1</v>
      </c>
      <c r="G18" s="12">
        <v>1967</v>
      </c>
      <c r="H18" s="12"/>
      <c r="I18" s="78" t="s">
        <v>82</v>
      </c>
      <c r="J18" s="78" t="s">
        <v>82</v>
      </c>
      <c r="K18" s="78" t="s">
        <v>82</v>
      </c>
      <c r="L18" s="4">
        <v>669.8</v>
      </c>
      <c r="M18" s="4">
        <v>622.29999999999995</v>
      </c>
      <c r="N18" s="4">
        <v>622.29999999999995</v>
      </c>
      <c r="O18" s="12">
        <v>33</v>
      </c>
      <c r="P18" s="12">
        <v>2</v>
      </c>
      <c r="Q18" s="79">
        <v>2</v>
      </c>
      <c r="R18" s="66">
        <f>VLOOKUP(A18&amp;C18,Лист1!A:F,6,0)</f>
        <v>2492367.1672</v>
      </c>
      <c r="S18" s="66">
        <v>0</v>
      </c>
      <c r="T18" s="66">
        <v>0</v>
      </c>
      <c r="U18" s="66">
        <v>0</v>
      </c>
      <c r="V18" s="100">
        <f t="shared" si="1"/>
        <v>2492367.1672</v>
      </c>
      <c r="W18" s="13">
        <f t="shared" si="2"/>
        <v>44196</v>
      </c>
    </row>
    <row r="19" spans="1:23" ht="15.75" x14ac:dyDescent="0.25">
      <c r="A19" s="12">
        <v>1020</v>
      </c>
      <c r="B19" s="12">
        <v>5</v>
      </c>
      <c r="C19" s="18">
        <v>2020</v>
      </c>
      <c r="D19" s="12" t="str">
        <f t="shared" si="0"/>
        <v>Петровский городской округ</v>
      </c>
      <c r="E19" s="12" t="s">
        <v>15</v>
      </c>
      <c r="F19" s="12">
        <v>1</v>
      </c>
      <c r="G19" s="12">
        <v>1969</v>
      </c>
      <c r="H19" s="12"/>
      <c r="I19" s="78" t="s">
        <v>82</v>
      </c>
      <c r="J19" s="78" t="s">
        <v>82</v>
      </c>
      <c r="K19" s="78" t="s">
        <v>82</v>
      </c>
      <c r="L19" s="4">
        <v>728.9</v>
      </c>
      <c r="M19" s="4">
        <v>680.1</v>
      </c>
      <c r="N19" s="4">
        <v>680.1</v>
      </c>
      <c r="O19" s="12">
        <v>34</v>
      </c>
      <c r="P19" s="12">
        <v>2</v>
      </c>
      <c r="Q19" s="79">
        <v>1</v>
      </c>
      <c r="R19" s="66">
        <f>VLOOKUP(A19&amp;C19,Лист1!A:F,6,0)</f>
        <v>2301259.1416000002</v>
      </c>
      <c r="S19" s="66">
        <v>0</v>
      </c>
      <c r="T19" s="66">
        <v>0</v>
      </c>
      <c r="U19" s="66">
        <v>0</v>
      </c>
      <c r="V19" s="100">
        <f t="shared" si="1"/>
        <v>2301259.1416000002</v>
      </c>
      <c r="W19" s="13">
        <f t="shared" si="2"/>
        <v>44196</v>
      </c>
    </row>
    <row r="20" spans="1:23" ht="15.75" x14ac:dyDescent="0.25">
      <c r="A20" s="12">
        <v>1021</v>
      </c>
      <c r="B20" s="12">
        <v>6</v>
      </c>
      <c r="C20" s="18">
        <v>2020</v>
      </c>
      <c r="D20" s="12" t="str">
        <f t="shared" si="0"/>
        <v>Петровский городской округ</v>
      </c>
      <c r="E20" s="12" t="s">
        <v>16</v>
      </c>
      <c r="F20" s="12">
        <v>1</v>
      </c>
      <c r="G20" s="12">
        <v>1964</v>
      </c>
      <c r="H20" s="12"/>
      <c r="I20" s="78" t="s">
        <v>82</v>
      </c>
      <c r="J20" s="78" t="s">
        <v>82</v>
      </c>
      <c r="K20" s="78" t="s">
        <v>82</v>
      </c>
      <c r="L20" s="4">
        <v>774</v>
      </c>
      <c r="M20" s="4">
        <v>620.69999999999993</v>
      </c>
      <c r="N20" s="4">
        <v>591.79999999999995</v>
      </c>
      <c r="O20" s="12">
        <v>22</v>
      </c>
      <c r="P20" s="12">
        <v>2</v>
      </c>
      <c r="Q20" s="82">
        <v>1</v>
      </c>
      <c r="R20" s="66">
        <f>VLOOKUP(A20&amp;C20,Лист1!A:F,6,0)</f>
        <v>1934968.7592</v>
      </c>
      <c r="S20" s="66">
        <v>0</v>
      </c>
      <c r="T20" s="66">
        <v>0</v>
      </c>
      <c r="U20" s="66">
        <v>0</v>
      </c>
      <c r="V20" s="100">
        <f t="shared" si="1"/>
        <v>1934968.7592</v>
      </c>
      <c r="W20" s="13">
        <f t="shared" si="2"/>
        <v>44196</v>
      </c>
    </row>
    <row r="21" spans="1:23" ht="15.75" x14ac:dyDescent="0.25">
      <c r="A21" s="12">
        <v>1061</v>
      </c>
      <c r="B21" s="12">
        <v>7</v>
      </c>
      <c r="C21" s="18">
        <v>2020</v>
      </c>
      <c r="D21" s="12" t="str">
        <f t="shared" si="0"/>
        <v>Петровский городской округ</v>
      </c>
      <c r="E21" s="12" t="s">
        <v>17</v>
      </c>
      <c r="F21" s="12">
        <v>1</v>
      </c>
      <c r="G21" s="12">
        <v>1970</v>
      </c>
      <c r="H21" s="12"/>
      <c r="I21" s="78" t="s">
        <v>82</v>
      </c>
      <c r="J21" s="78" t="s">
        <v>82</v>
      </c>
      <c r="K21" s="78" t="s">
        <v>82</v>
      </c>
      <c r="L21" s="4">
        <v>455.4</v>
      </c>
      <c r="M21" s="4">
        <v>430.88</v>
      </c>
      <c r="N21" s="4">
        <v>347.88</v>
      </c>
      <c r="O21" s="12">
        <v>12</v>
      </c>
      <c r="P21" s="12">
        <v>2</v>
      </c>
      <c r="Q21" s="79">
        <v>1</v>
      </c>
      <c r="R21" s="66">
        <f>VLOOKUP(A21&amp;C21,Лист1!A:F,6,0)</f>
        <v>1712009.3959999999</v>
      </c>
      <c r="S21" s="66">
        <v>0</v>
      </c>
      <c r="T21" s="66">
        <v>0</v>
      </c>
      <c r="U21" s="66">
        <v>0</v>
      </c>
      <c r="V21" s="100">
        <f t="shared" si="1"/>
        <v>1712009.3959999999</v>
      </c>
      <c r="W21" s="13">
        <f t="shared" si="2"/>
        <v>44196</v>
      </c>
    </row>
    <row r="22" spans="1:23" ht="15.75" x14ac:dyDescent="0.25">
      <c r="A22" s="12">
        <v>1105</v>
      </c>
      <c r="B22" s="12">
        <v>8</v>
      </c>
      <c r="C22" s="18">
        <v>2020</v>
      </c>
      <c r="D22" s="12" t="str">
        <f t="shared" si="0"/>
        <v>Петровский городской округ</v>
      </c>
      <c r="E22" s="12" t="s">
        <v>19</v>
      </c>
      <c r="F22" s="12">
        <v>1</v>
      </c>
      <c r="G22" s="12">
        <v>1959</v>
      </c>
      <c r="H22" s="12"/>
      <c r="I22" s="78" t="s">
        <v>82</v>
      </c>
      <c r="J22" s="78" t="s">
        <v>82</v>
      </c>
      <c r="K22" s="78" t="s">
        <v>82</v>
      </c>
      <c r="L22" s="111">
        <v>561.1</v>
      </c>
      <c r="M22" s="111">
        <v>537.1</v>
      </c>
      <c r="N22" s="111">
        <v>537.1</v>
      </c>
      <c r="O22" s="12">
        <v>16</v>
      </c>
      <c r="P22" s="12">
        <v>2</v>
      </c>
      <c r="Q22" s="79">
        <v>2</v>
      </c>
      <c r="R22" s="66">
        <f>VLOOKUP(A22&amp;C22,Лист1!A:F,6,0)</f>
        <v>854669.72820000001</v>
      </c>
      <c r="S22" s="66">
        <v>0</v>
      </c>
      <c r="T22" s="66">
        <v>0</v>
      </c>
      <c r="U22" s="66">
        <v>0</v>
      </c>
      <c r="V22" s="100">
        <f t="shared" si="1"/>
        <v>854669.72820000001</v>
      </c>
      <c r="W22" s="13">
        <f t="shared" si="2"/>
        <v>44196</v>
      </c>
    </row>
    <row r="23" spans="1:23" ht="15.75" x14ac:dyDescent="0.25">
      <c r="A23" s="12">
        <v>1124</v>
      </c>
      <c r="B23" s="12">
        <v>9</v>
      </c>
      <c r="C23" s="18">
        <v>2020</v>
      </c>
      <c r="D23" s="12" t="str">
        <f t="shared" si="0"/>
        <v>Петровский городской округ</v>
      </c>
      <c r="E23" s="12" t="s">
        <v>21</v>
      </c>
      <c r="F23" s="12">
        <v>1</v>
      </c>
      <c r="G23" s="12">
        <v>1963</v>
      </c>
      <c r="H23" s="12"/>
      <c r="I23" s="78" t="s">
        <v>82</v>
      </c>
      <c r="J23" s="78" t="s">
        <v>82</v>
      </c>
      <c r="K23" s="78" t="s">
        <v>82</v>
      </c>
      <c r="L23" s="111">
        <v>373.5</v>
      </c>
      <c r="M23" s="111">
        <v>263.2</v>
      </c>
      <c r="N23" s="111">
        <v>263.2</v>
      </c>
      <c r="O23" s="12">
        <v>4</v>
      </c>
      <c r="P23" s="12">
        <v>2</v>
      </c>
      <c r="Q23" s="83">
        <v>2</v>
      </c>
      <c r="R23" s="66">
        <f>VLOOKUP(A23&amp;C23,Лист1!A:F,6,0)</f>
        <v>911744.53879999998</v>
      </c>
      <c r="S23" s="66">
        <v>0</v>
      </c>
      <c r="T23" s="66">
        <v>0</v>
      </c>
      <c r="U23" s="66">
        <v>0</v>
      </c>
      <c r="V23" s="100">
        <f t="shared" si="1"/>
        <v>911744.53879999998</v>
      </c>
      <c r="W23" s="13">
        <f t="shared" si="2"/>
        <v>44196</v>
      </c>
    </row>
    <row r="24" spans="1:23" s="69" customFormat="1" ht="15.75" x14ac:dyDescent="0.25">
      <c r="A24" s="70"/>
      <c r="B24" s="70"/>
      <c r="C24" s="72" t="s">
        <v>81</v>
      </c>
      <c r="D24" s="70"/>
      <c r="E24" s="70"/>
      <c r="F24" s="12"/>
      <c r="G24" s="70"/>
      <c r="H24" s="70"/>
      <c r="I24" s="78"/>
      <c r="J24" s="78"/>
      <c r="K24" s="76"/>
      <c r="L24" s="73">
        <f>SUM(L15:L23)</f>
        <v>5704.4</v>
      </c>
      <c r="M24" s="73">
        <f>SUM(M13:M23)</f>
        <v>4836.28</v>
      </c>
      <c r="N24" s="73">
        <f>SUM(N13:N23)</f>
        <v>4649.88</v>
      </c>
      <c r="O24" s="73">
        <f>SUM(O13:O23)</f>
        <v>179</v>
      </c>
      <c r="P24" s="73"/>
      <c r="Q24" s="83"/>
      <c r="R24" s="77">
        <f>SUM(R15:R23)</f>
        <v>15182379.677599998</v>
      </c>
      <c r="S24" s="77">
        <f>SUM(S15:S23)</f>
        <v>0</v>
      </c>
      <c r="T24" s="77">
        <f>SUM(T15:T23)</f>
        <v>0</v>
      </c>
      <c r="U24" s="77">
        <f>SUM(U15:U23)</f>
        <v>0</v>
      </c>
      <c r="V24" s="101">
        <f>SUM(V15:V23)</f>
        <v>15182379.677599998</v>
      </c>
      <c r="W24" s="76"/>
    </row>
    <row r="25" spans="1:23" x14ac:dyDescent="0.25">
      <c r="A25" s="12">
        <v>1122</v>
      </c>
      <c r="B25" s="12">
        <v>11</v>
      </c>
      <c r="C25" s="18">
        <v>2021</v>
      </c>
      <c r="D25" s="12" t="str">
        <f t="shared" ref="D25:D28" si="3">$D$15</f>
        <v>Петровский городской округ</v>
      </c>
      <c r="E25" s="12" t="s">
        <v>20</v>
      </c>
      <c r="F25" s="12">
        <v>1</v>
      </c>
      <c r="G25" s="12">
        <v>1970</v>
      </c>
      <c r="H25" s="12"/>
      <c r="I25" s="78" t="s">
        <v>82</v>
      </c>
      <c r="J25" s="78" t="s">
        <v>82</v>
      </c>
      <c r="K25" s="78" t="s">
        <v>82</v>
      </c>
      <c r="L25" s="4">
        <v>862.9</v>
      </c>
      <c r="M25" s="4">
        <v>827.5</v>
      </c>
      <c r="N25" s="4">
        <v>748.7</v>
      </c>
      <c r="O25" s="12">
        <v>34</v>
      </c>
      <c r="P25" s="12">
        <v>2</v>
      </c>
      <c r="Q25" s="96">
        <v>2</v>
      </c>
      <c r="R25" s="66">
        <f>VLOOKUP(A25&amp;C25,Лист1!A:F,6,0)</f>
        <v>3249330.7927999999</v>
      </c>
      <c r="S25" s="66">
        <v>0</v>
      </c>
      <c r="T25" s="66">
        <v>0</v>
      </c>
      <c r="U25" s="66">
        <v>0</v>
      </c>
      <c r="V25" s="100">
        <f t="shared" ref="V25:V28" si="4">R25</f>
        <v>3249330.7927999999</v>
      </c>
      <c r="W25" s="13">
        <f t="shared" ref="W25:W28" si="5">DATE(C25,12,31)</f>
        <v>44561</v>
      </c>
    </row>
    <row r="26" spans="1:23" x14ac:dyDescent="0.25">
      <c r="A26" s="12">
        <v>1195</v>
      </c>
      <c r="B26" s="12">
        <v>12</v>
      </c>
      <c r="C26" s="18">
        <v>2021</v>
      </c>
      <c r="D26" s="12" t="str">
        <f t="shared" si="3"/>
        <v>Петровский городской округ</v>
      </c>
      <c r="E26" s="12" t="s">
        <v>22</v>
      </c>
      <c r="F26" s="12">
        <v>1</v>
      </c>
      <c r="G26" s="12">
        <v>1977</v>
      </c>
      <c r="H26" s="12"/>
      <c r="I26" s="78" t="s">
        <v>82</v>
      </c>
      <c r="J26" s="78" t="s">
        <v>82</v>
      </c>
      <c r="K26" s="78" t="s">
        <v>82</v>
      </c>
      <c r="L26" s="4">
        <v>879.9</v>
      </c>
      <c r="M26" s="4">
        <v>641.1</v>
      </c>
      <c r="N26" s="4">
        <v>625.4</v>
      </c>
      <c r="O26" s="12">
        <v>44</v>
      </c>
      <c r="P26" s="12">
        <v>3</v>
      </c>
      <c r="Q26" s="96">
        <v>1</v>
      </c>
      <c r="R26" s="66">
        <f>VLOOKUP(A26&amp;C26,Лист1!A:F,6,0)</f>
        <v>1788702.2364000001</v>
      </c>
      <c r="S26" s="66">
        <v>0</v>
      </c>
      <c r="T26" s="66">
        <v>0</v>
      </c>
      <c r="U26" s="66">
        <v>0</v>
      </c>
      <c r="V26" s="100">
        <f t="shared" si="4"/>
        <v>1788702.2364000001</v>
      </c>
      <c r="W26" s="13">
        <f t="shared" si="5"/>
        <v>44561</v>
      </c>
    </row>
    <row r="27" spans="1:23" ht="15.75" x14ac:dyDescent="0.25">
      <c r="A27" s="12">
        <v>724</v>
      </c>
      <c r="B27" s="12">
        <v>13</v>
      </c>
      <c r="C27" s="18">
        <v>2021</v>
      </c>
      <c r="D27" s="12" t="str">
        <f t="shared" si="3"/>
        <v>Петровский городской округ</v>
      </c>
      <c r="E27" s="12" t="s">
        <v>7</v>
      </c>
      <c r="F27" s="12">
        <v>1</v>
      </c>
      <c r="G27" s="12">
        <v>1965</v>
      </c>
      <c r="H27" s="12"/>
      <c r="I27" s="78" t="s">
        <v>82</v>
      </c>
      <c r="J27" s="78" t="s">
        <v>82</v>
      </c>
      <c r="K27" s="78" t="s">
        <v>82</v>
      </c>
      <c r="L27" s="4">
        <v>389.8</v>
      </c>
      <c r="M27" s="4">
        <v>341</v>
      </c>
      <c r="N27" s="4">
        <v>341</v>
      </c>
      <c r="O27" s="12">
        <v>14</v>
      </c>
      <c r="P27" s="12">
        <v>2</v>
      </c>
      <c r="Q27" s="79">
        <v>2</v>
      </c>
      <c r="R27" s="66" t="e">
        <f>VLOOKUP(A27&amp;C27,Лист1!A:F,6,0)</f>
        <v>#N/A</v>
      </c>
      <c r="S27" s="66">
        <v>0</v>
      </c>
      <c r="T27" s="66">
        <v>0</v>
      </c>
      <c r="U27" s="66">
        <v>0</v>
      </c>
      <c r="V27" s="100" t="e">
        <f t="shared" si="4"/>
        <v>#N/A</v>
      </c>
      <c r="W27" s="13">
        <f t="shared" si="5"/>
        <v>44561</v>
      </c>
    </row>
    <row r="28" spans="1:23" ht="15.75" x14ac:dyDescent="0.25">
      <c r="A28" s="12">
        <v>999</v>
      </c>
      <c r="B28" s="12">
        <v>14</v>
      </c>
      <c r="C28" s="18">
        <v>2021</v>
      </c>
      <c r="D28" s="12" t="str">
        <f t="shared" si="3"/>
        <v>Петровский городской округ</v>
      </c>
      <c r="E28" s="12" t="s">
        <v>14</v>
      </c>
      <c r="F28" s="12">
        <v>1</v>
      </c>
      <c r="G28" s="12">
        <v>1970</v>
      </c>
      <c r="H28" s="12"/>
      <c r="I28" s="78" t="s">
        <v>82</v>
      </c>
      <c r="J28" s="78" t="s">
        <v>82</v>
      </c>
      <c r="K28" s="78" t="s">
        <v>82</v>
      </c>
      <c r="L28" s="4">
        <v>672.9</v>
      </c>
      <c r="M28" s="4">
        <v>624.1</v>
      </c>
      <c r="N28" s="4">
        <v>624.1</v>
      </c>
      <c r="O28" s="12">
        <v>30</v>
      </c>
      <c r="P28" s="12">
        <v>2</v>
      </c>
      <c r="Q28" s="81">
        <v>2</v>
      </c>
      <c r="R28" s="66">
        <f>VLOOKUP(A28&amp;C28,Лист1!A:F,6,0)</f>
        <v>264441.48139999999</v>
      </c>
      <c r="S28" s="66">
        <v>0</v>
      </c>
      <c r="T28" s="66">
        <v>0</v>
      </c>
      <c r="U28" s="66">
        <v>0</v>
      </c>
      <c r="V28" s="100">
        <f t="shared" si="4"/>
        <v>264441.48139999999</v>
      </c>
      <c r="W28" s="13">
        <f t="shared" si="5"/>
        <v>44561</v>
      </c>
    </row>
    <row r="29" spans="1:23" s="69" customFormat="1" x14ac:dyDescent="0.25">
      <c r="A29" s="70"/>
      <c r="B29" s="70"/>
      <c r="C29" s="72" t="s">
        <v>64</v>
      </c>
      <c r="D29" s="70"/>
      <c r="E29" s="70"/>
      <c r="F29" s="12"/>
      <c r="G29" s="70"/>
      <c r="H29" s="70"/>
      <c r="I29" s="84"/>
      <c r="J29" s="84"/>
      <c r="K29" s="76"/>
      <c r="L29" s="77">
        <f>SUM(L25:L28)</f>
        <v>2805.5</v>
      </c>
      <c r="M29" s="77">
        <f>SUM(M25:M28)</f>
        <v>2433.6999999999998</v>
      </c>
      <c r="N29" s="77">
        <f>SUM(N25:N28)</f>
        <v>2339.1999999999998</v>
      </c>
      <c r="O29" s="77">
        <f>SUM(O25:O28)</f>
        <v>122</v>
      </c>
      <c r="P29" s="77"/>
      <c r="Q29" s="77"/>
      <c r="R29" s="109">
        <f>'Таблица 2'!L22</f>
        <v>5454008.3931999998</v>
      </c>
      <c r="S29" s="77">
        <f>SUM(S25:S28)</f>
        <v>0</v>
      </c>
      <c r="T29" s="77">
        <f>SUM(T25:T28)</f>
        <v>0</v>
      </c>
      <c r="U29" s="77">
        <f>SUM(U25:U28)</f>
        <v>0</v>
      </c>
      <c r="V29" s="110">
        <f>R29</f>
        <v>5454008.3931999998</v>
      </c>
      <c r="W29" s="76"/>
    </row>
    <row r="30" spans="1:23" s="69" customFormat="1" x14ac:dyDescent="0.25">
      <c r="A30" s="12">
        <v>724</v>
      </c>
      <c r="B30" s="12">
        <v>17</v>
      </c>
      <c r="C30" s="18">
        <v>2022</v>
      </c>
      <c r="D30" s="12" t="str">
        <f t="shared" ref="D30:D38" si="6">$D$15</f>
        <v>Петровский городской округ</v>
      </c>
      <c r="E30" s="12" t="s">
        <v>7</v>
      </c>
      <c r="F30" s="12">
        <v>1</v>
      </c>
      <c r="G30" s="12">
        <v>1965</v>
      </c>
      <c r="H30" s="12"/>
      <c r="I30" s="78" t="s">
        <v>82</v>
      </c>
      <c r="J30" s="78" t="s">
        <v>82</v>
      </c>
      <c r="K30" s="78" t="s">
        <v>82</v>
      </c>
      <c r="L30" s="4">
        <v>389.8</v>
      </c>
      <c r="M30" s="4">
        <v>341</v>
      </c>
      <c r="N30" s="4">
        <v>341</v>
      </c>
      <c r="O30" s="12">
        <v>14</v>
      </c>
      <c r="P30" s="12">
        <v>2</v>
      </c>
      <c r="Q30" s="98">
        <v>2</v>
      </c>
      <c r="R30" s="66">
        <f>'Таблица 2'!L23</f>
        <v>1858621.152</v>
      </c>
      <c r="S30" s="66">
        <v>0</v>
      </c>
      <c r="T30" s="66">
        <v>0</v>
      </c>
      <c r="U30" s="66">
        <v>0</v>
      </c>
      <c r="V30" s="100">
        <f>R30</f>
        <v>1858621.152</v>
      </c>
      <c r="W30" s="13">
        <f t="shared" ref="W30:W38" si="7">DATE(C30,12,31)</f>
        <v>44926</v>
      </c>
    </row>
    <row r="31" spans="1:23" s="69" customFormat="1" x14ac:dyDescent="0.25">
      <c r="A31" s="12">
        <v>936</v>
      </c>
      <c r="B31" s="12">
        <v>18</v>
      </c>
      <c r="C31" s="18">
        <v>2022</v>
      </c>
      <c r="D31" s="12" t="str">
        <f t="shared" si="6"/>
        <v>Петровский городской округ</v>
      </c>
      <c r="E31" s="12" t="s">
        <v>10</v>
      </c>
      <c r="F31" s="12">
        <v>1</v>
      </c>
      <c r="G31" s="12">
        <v>1966</v>
      </c>
      <c r="H31" s="12"/>
      <c r="I31" s="78" t="s">
        <v>82</v>
      </c>
      <c r="J31" s="78" t="s">
        <v>82</v>
      </c>
      <c r="K31" s="78" t="s">
        <v>82</v>
      </c>
      <c r="L31" s="4">
        <v>679.6</v>
      </c>
      <c r="M31" s="4">
        <v>630.79999999999995</v>
      </c>
      <c r="N31" s="4">
        <v>630.79999999999995</v>
      </c>
      <c r="O31" s="12">
        <v>27</v>
      </c>
      <c r="P31" s="12">
        <v>2</v>
      </c>
      <c r="Q31" s="98">
        <v>2</v>
      </c>
      <c r="R31" s="66">
        <f>'Таблица 2'!L24</f>
        <v>1858621.152</v>
      </c>
      <c r="S31" s="66">
        <v>0</v>
      </c>
      <c r="T31" s="66">
        <v>0</v>
      </c>
      <c r="U31" s="66">
        <v>0</v>
      </c>
      <c r="V31" s="100">
        <f t="shared" ref="V31:V38" si="8">R31</f>
        <v>1858621.152</v>
      </c>
      <c r="W31" s="13">
        <f t="shared" si="7"/>
        <v>44926</v>
      </c>
    </row>
    <row r="32" spans="1:23" x14ac:dyDescent="0.25">
      <c r="A32" s="12">
        <v>989</v>
      </c>
      <c r="B32" s="12">
        <v>19</v>
      </c>
      <c r="C32" s="18">
        <v>2022</v>
      </c>
      <c r="D32" s="12" t="str">
        <f t="shared" si="6"/>
        <v>Петровский городской округ</v>
      </c>
      <c r="E32" s="12" t="s">
        <v>11</v>
      </c>
      <c r="F32" s="12">
        <v>1</v>
      </c>
      <c r="G32" s="12">
        <v>1967</v>
      </c>
      <c r="H32" s="12"/>
      <c r="I32" s="78" t="s">
        <v>82</v>
      </c>
      <c r="J32" s="78" t="s">
        <v>82</v>
      </c>
      <c r="K32" s="78" t="s">
        <v>82</v>
      </c>
      <c r="L32" s="4">
        <v>1016.3</v>
      </c>
      <c r="M32" s="4">
        <v>632</v>
      </c>
      <c r="N32" s="4">
        <v>632</v>
      </c>
      <c r="O32" s="12">
        <v>26</v>
      </c>
      <c r="P32" s="12">
        <v>2</v>
      </c>
      <c r="Q32" s="99">
        <v>2</v>
      </c>
      <c r="R32" s="66">
        <f>'Таблица 2'!L25</f>
        <v>3268888.56</v>
      </c>
      <c r="S32" s="66">
        <v>0</v>
      </c>
      <c r="T32" s="66">
        <v>0</v>
      </c>
      <c r="U32" s="66">
        <v>0</v>
      </c>
      <c r="V32" s="100">
        <f t="shared" si="8"/>
        <v>3268888.56</v>
      </c>
      <c r="W32" s="13">
        <f t="shared" si="7"/>
        <v>44926</v>
      </c>
    </row>
    <row r="33" spans="1:23" x14ac:dyDescent="0.25">
      <c r="A33" s="12">
        <v>995</v>
      </c>
      <c r="B33" s="12">
        <v>20</v>
      </c>
      <c r="C33" s="18">
        <v>2022</v>
      </c>
      <c r="D33" s="12" t="str">
        <f t="shared" si="6"/>
        <v>Петровский городской округ</v>
      </c>
      <c r="E33" s="12" t="s">
        <v>13</v>
      </c>
      <c r="F33" s="12">
        <v>1</v>
      </c>
      <c r="G33" s="12">
        <v>1968</v>
      </c>
      <c r="H33" s="12"/>
      <c r="I33" s="78" t="s">
        <v>82</v>
      </c>
      <c r="J33" s="78" t="s">
        <v>82</v>
      </c>
      <c r="K33" s="78" t="s">
        <v>82</v>
      </c>
      <c r="L33" s="4">
        <v>452.5</v>
      </c>
      <c r="M33" s="4">
        <v>359.8</v>
      </c>
      <c r="N33" s="4">
        <v>359.8</v>
      </c>
      <c r="O33" s="12">
        <v>14</v>
      </c>
      <c r="P33" s="12">
        <v>2</v>
      </c>
      <c r="Q33" s="99">
        <v>1</v>
      </c>
      <c r="R33" s="66">
        <f>'Таблица 2'!L26</f>
        <v>2043055.35</v>
      </c>
      <c r="S33" s="66">
        <v>0</v>
      </c>
      <c r="T33" s="66">
        <v>0</v>
      </c>
      <c r="U33" s="66">
        <v>0</v>
      </c>
      <c r="V33" s="100">
        <f t="shared" si="8"/>
        <v>2043055.35</v>
      </c>
      <c r="W33" s="13">
        <f t="shared" si="7"/>
        <v>44926</v>
      </c>
    </row>
    <row r="34" spans="1:23" x14ac:dyDescent="0.25">
      <c r="A34" s="12">
        <v>999</v>
      </c>
      <c r="B34" s="12">
        <v>21</v>
      </c>
      <c r="C34" s="18">
        <v>2022</v>
      </c>
      <c r="D34" s="12" t="str">
        <f t="shared" si="6"/>
        <v>Петровский городской округ</v>
      </c>
      <c r="E34" s="12" t="s">
        <v>14</v>
      </c>
      <c r="F34" s="12">
        <v>1</v>
      </c>
      <c r="G34" s="12">
        <v>1970</v>
      </c>
      <c r="H34" s="12"/>
      <c r="I34" s="78" t="s">
        <v>82</v>
      </c>
      <c r="J34" s="78" t="s">
        <v>82</v>
      </c>
      <c r="K34" s="78" t="s">
        <v>82</v>
      </c>
      <c r="L34" s="4">
        <v>672.9</v>
      </c>
      <c r="M34" s="4">
        <v>624.1</v>
      </c>
      <c r="N34" s="4">
        <v>624.1</v>
      </c>
      <c r="O34" s="12">
        <v>30</v>
      </c>
      <c r="P34" s="12">
        <v>2</v>
      </c>
      <c r="Q34" s="99">
        <v>2</v>
      </c>
      <c r="R34" s="66">
        <f>'Таблица 2'!L27</f>
        <v>3239702.0550000002</v>
      </c>
      <c r="S34" s="66">
        <v>0</v>
      </c>
      <c r="T34" s="66">
        <v>0</v>
      </c>
      <c r="U34" s="66">
        <v>0</v>
      </c>
      <c r="V34" s="100">
        <f t="shared" si="8"/>
        <v>3239702.0550000002</v>
      </c>
      <c r="W34" s="13">
        <f t="shared" si="7"/>
        <v>44926</v>
      </c>
    </row>
    <row r="35" spans="1:23" x14ac:dyDescent="0.25">
      <c r="A35" s="12">
        <v>1021</v>
      </c>
      <c r="B35" s="12">
        <v>22</v>
      </c>
      <c r="C35" s="18">
        <v>2022</v>
      </c>
      <c r="D35" s="12" t="str">
        <f t="shared" si="6"/>
        <v>Петровский городской округ</v>
      </c>
      <c r="E35" s="12" t="s">
        <v>16</v>
      </c>
      <c r="F35" s="12">
        <v>1</v>
      </c>
      <c r="G35" s="12">
        <v>1964</v>
      </c>
      <c r="H35" s="12"/>
      <c r="I35" s="78" t="s">
        <v>82</v>
      </c>
      <c r="J35" s="78" t="s">
        <v>82</v>
      </c>
      <c r="K35" s="78" t="s">
        <v>82</v>
      </c>
      <c r="L35" s="4">
        <v>774</v>
      </c>
      <c r="M35" s="4">
        <v>620.69999999999993</v>
      </c>
      <c r="N35" s="4">
        <v>591.79999999999995</v>
      </c>
      <c r="O35" s="12">
        <v>22</v>
      </c>
      <c r="P35" s="12">
        <v>2</v>
      </c>
      <c r="Q35" s="99">
        <v>2</v>
      </c>
      <c r="R35" s="66">
        <f>'Таблица 2'!L28</f>
        <v>1854976.7967999999</v>
      </c>
      <c r="S35" s="66">
        <v>0</v>
      </c>
      <c r="T35" s="66">
        <v>0</v>
      </c>
      <c r="U35" s="66">
        <v>0</v>
      </c>
      <c r="V35" s="100">
        <f t="shared" si="8"/>
        <v>1854976.7967999999</v>
      </c>
      <c r="W35" s="13">
        <f t="shared" si="7"/>
        <v>44926</v>
      </c>
    </row>
    <row r="36" spans="1:23" x14ac:dyDescent="0.25">
      <c r="A36" s="12">
        <v>1062</v>
      </c>
      <c r="B36" s="12">
        <v>23</v>
      </c>
      <c r="C36" s="18">
        <v>2022</v>
      </c>
      <c r="D36" s="12" t="str">
        <f t="shared" si="6"/>
        <v>Петровский городской округ</v>
      </c>
      <c r="E36" s="12" t="s">
        <v>18</v>
      </c>
      <c r="F36" s="12">
        <v>1</v>
      </c>
      <c r="G36" s="12">
        <v>1969</v>
      </c>
      <c r="H36" s="12"/>
      <c r="I36" s="78" t="s">
        <v>82</v>
      </c>
      <c r="J36" s="78" t="s">
        <v>82</v>
      </c>
      <c r="K36" s="78" t="s">
        <v>82</v>
      </c>
      <c r="L36" s="4">
        <v>1178.4000000000001</v>
      </c>
      <c r="M36" s="4">
        <v>701.9</v>
      </c>
      <c r="N36" s="4">
        <v>701.9</v>
      </c>
      <c r="O36" s="12">
        <v>39</v>
      </c>
      <c r="P36" s="12">
        <v>2</v>
      </c>
      <c r="Q36" s="99">
        <v>1</v>
      </c>
      <c r="R36" s="66">
        <f>'Таблица 2'!L29</f>
        <v>3210515.55</v>
      </c>
      <c r="S36" s="66">
        <v>0</v>
      </c>
      <c r="T36" s="66">
        <v>0</v>
      </c>
      <c r="U36" s="66">
        <v>0</v>
      </c>
      <c r="V36" s="100">
        <f t="shared" si="8"/>
        <v>3210515.55</v>
      </c>
      <c r="W36" s="13">
        <f t="shared" si="7"/>
        <v>44926</v>
      </c>
    </row>
    <row r="37" spans="1:23" x14ac:dyDescent="0.25">
      <c r="A37" s="12">
        <v>13159</v>
      </c>
      <c r="B37" s="12">
        <v>24</v>
      </c>
      <c r="C37" s="18">
        <v>2022</v>
      </c>
      <c r="D37" s="12" t="str">
        <f t="shared" si="6"/>
        <v>Петровский городской округ</v>
      </c>
      <c r="E37" s="12" t="s">
        <v>23</v>
      </c>
      <c r="F37" s="12">
        <v>1</v>
      </c>
      <c r="G37" s="12">
        <v>1965</v>
      </c>
      <c r="H37" s="12"/>
      <c r="I37" s="78" t="s">
        <v>82</v>
      </c>
      <c r="J37" s="78" t="s">
        <v>82</v>
      </c>
      <c r="K37" s="78" t="s">
        <v>82</v>
      </c>
      <c r="L37" s="4">
        <v>345.2</v>
      </c>
      <c r="M37" s="4">
        <v>204.1</v>
      </c>
      <c r="N37" s="4">
        <v>204.1</v>
      </c>
      <c r="O37" s="12">
        <v>16</v>
      </c>
      <c r="P37" s="12">
        <v>2</v>
      </c>
      <c r="Q37" s="99">
        <v>2</v>
      </c>
      <c r="R37" s="66">
        <f>'Таблица 2'!L30</f>
        <v>1454097.7248</v>
      </c>
      <c r="S37" s="66">
        <v>0</v>
      </c>
      <c r="T37" s="66">
        <v>0</v>
      </c>
      <c r="U37" s="66">
        <v>0</v>
      </c>
      <c r="V37" s="100">
        <f t="shared" si="8"/>
        <v>1454097.7248</v>
      </c>
      <c r="W37" s="13">
        <f t="shared" si="7"/>
        <v>44926</v>
      </c>
    </row>
    <row r="38" spans="1:23" x14ac:dyDescent="0.25">
      <c r="A38" s="12">
        <v>13162</v>
      </c>
      <c r="B38" s="12">
        <v>25</v>
      </c>
      <c r="C38" s="18">
        <v>2022</v>
      </c>
      <c r="D38" s="12" t="str">
        <f t="shared" si="6"/>
        <v>Петровский городской округ</v>
      </c>
      <c r="E38" s="12" t="s">
        <v>24</v>
      </c>
      <c r="F38" s="12">
        <v>1</v>
      </c>
      <c r="G38" s="12">
        <v>1965</v>
      </c>
      <c r="H38" s="12"/>
      <c r="I38" s="78" t="s">
        <v>82</v>
      </c>
      <c r="J38" s="78" t="s">
        <v>82</v>
      </c>
      <c r="K38" s="78" t="s">
        <v>82</v>
      </c>
      <c r="L38" s="4">
        <v>366.4</v>
      </c>
      <c r="M38" s="4">
        <v>224.3</v>
      </c>
      <c r="N38" s="4">
        <v>224.3</v>
      </c>
      <c r="O38" s="12">
        <v>12</v>
      </c>
      <c r="P38" s="12">
        <v>2</v>
      </c>
      <c r="Q38" s="99">
        <v>2</v>
      </c>
      <c r="R38" s="66">
        <f>'Таблица 2'!L31</f>
        <v>1454097.7248</v>
      </c>
      <c r="S38" s="66">
        <v>0</v>
      </c>
      <c r="T38" s="66">
        <v>0</v>
      </c>
      <c r="U38" s="66">
        <v>0</v>
      </c>
      <c r="V38" s="100">
        <f t="shared" si="8"/>
        <v>1454097.7248</v>
      </c>
      <c r="W38" s="13">
        <f t="shared" si="7"/>
        <v>44926</v>
      </c>
    </row>
    <row r="39" spans="1:23" s="69" customFormat="1" ht="14.25" x14ac:dyDescent="0.2">
      <c r="A39" s="70"/>
      <c r="B39" s="70"/>
      <c r="C39" s="72" t="s">
        <v>65</v>
      </c>
      <c r="D39" s="70"/>
      <c r="E39" s="70"/>
      <c r="F39" s="70"/>
      <c r="G39" s="70"/>
      <c r="H39" s="70"/>
      <c r="I39" s="76"/>
      <c r="J39" s="76"/>
      <c r="K39" s="76"/>
      <c r="L39" s="77">
        <f>SUM(L30:L38)</f>
        <v>5875.0999999999995</v>
      </c>
      <c r="M39" s="77">
        <f>SUM(M30:M38)</f>
        <v>4338.7</v>
      </c>
      <c r="N39" s="77">
        <f>SUM(N30:N38)</f>
        <v>4309.8</v>
      </c>
      <c r="O39" s="77">
        <f>SUM(O30:O38)</f>
        <v>200</v>
      </c>
      <c r="P39" s="77"/>
      <c r="Q39" s="97"/>
      <c r="R39" s="77">
        <f>SUM(R30:R38)</f>
        <v>20242576.065399997</v>
      </c>
      <c r="S39" s="77">
        <f>SUM(S30:S38)</f>
        <v>0</v>
      </c>
      <c r="T39" s="77">
        <f>SUM(T30:T38)</f>
        <v>0</v>
      </c>
      <c r="U39" s="77">
        <f>SUM(U30:U38)</f>
        <v>0</v>
      </c>
      <c r="V39" s="77">
        <f>SUM(V30:V38)</f>
        <v>20242576.065399997</v>
      </c>
      <c r="W39" s="76"/>
    </row>
    <row r="40" spans="1:23" s="69" customFormat="1" ht="32.25" customHeight="1" x14ac:dyDescent="0.2">
      <c r="A40" s="16"/>
      <c r="B40" s="16"/>
      <c r="C40" s="16"/>
      <c r="D40" s="112" t="s">
        <v>80</v>
      </c>
      <c r="E40" s="70"/>
      <c r="F40" s="16"/>
      <c r="G40" s="16"/>
      <c r="H40" s="16"/>
      <c r="I40" s="17"/>
      <c r="J40" s="17"/>
      <c r="K40" s="17"/>
      <c r="L40" s="77">
        <f>L39+L29+L24</f>
        <v>14384.999999999998</v>
      </c>
      <c r="M40" s="77">
        <f>M39+M29+M24</f>
        <v>11608.68</v>
      </c>
      <c r="N40" s="77">
        <f>N39+N29+N24</f>
        <v>11298.880000000001</v>
      </c>
      <c r="O40" s="77">
        <f>O39+O29+O24</f>
        <v>501</v>
      </c>
      <c r="P40" s="77"/>
      <c r="Q40" s="77"/>
      <c r="R40" s="77">
        <f>R39+R29+R24</f>
        <v>40878964.136199996</v>
      </c>
      <c r="S40" s="77">
        <f>S39+S29+S24</f>
        <v>0</v>
      </c>
      <c r="T40" s="77">
        <f>T39+T29+T24</f>
        <v>0</v>
      </c>
      <c r="U40" s="77">
        <f>U39+U29+U24</f>
        <v>0</v>
      </c>
      <c r="V40" s="77">
        <f>V39+V29+V24</f>
        <v>40878964.136199996</v>
      </c>
      <c r="W40" s="70"/>
    </row>
    <row r="41" spans="1:23" s="10" customFormat="1" x14ac:dyDescent="0.25">
      <c r="A41" s="1"/>
      <c r="B41" s="1"/>
      <c r="C41" s="5"/>
      <c r="D41" s="1"/>
      <c r="E41" s="1"/>
      <c r="F41" s="1"/>
      <c r="G41" s="1"/>
      <c r="H41" s="1"/>
      <c r="I41" s="9"/>
      <c r="J41" s="9"/>
      <c r="K41" s="9"/>
      <c r="L41" s="2"/>
      <c r="M41" s="2"/>
      <c r="N41" s="2"/>
      <c r="O41" s="1"/>
      <c r="P41" s="1"/>
      <c r="Q41" s="1"/>
      <c r="R41" s="26"/>
      <c r="S41" s="26"/>
      <c r="T41" s="67"/>
      <c r="U41" s="67"/>
      <c r="V41" s="67"/>
    </row>
  </sheetData>
  <autoFilter ref="A14:Q5939"/>
  <mergeCells count="21">
    <mergeCell ref="W13:W14"/>
    <mergeCell ref="B13:B14"/>
    <mergeCell ref="I13:K13"/>
    <mergeCell ref="G13:G14"/>
    <mergeCell ref="F13:F14"/>
    <mergeCell ref="E13:E14"/>
    <mergeCell ref="D13:D14"/>
    <mergeCell ref="C13:C14"/>
    <mergeCell ref="A13:A14"/>
    <mergeCell ref="M13:N13"/>
    <mergeCell ref="L13:L14"/>
    <mergeCell ref="R13:V13"/>
    <mergeCell ref="H13:H14"/>
    <mergeCell ref="O13:O14"/>
    <mergeCell ref="P13:P14"/>
    <mergeCell ref="Q13:Q14"/>
    <mergeCell ref="A9:W10"/>
    <mergeCell ref="P1:W7"/>
    <mergeCell ref="A8:W8"/>
    <mergeCell ref="A12:W12"/>
    <mergeCell ref="P11:W11"/>
  </mergeCells>
  <pageMargins left="0.7" right="0.7" top="0.75" bottom="0.75" header="0.3" footer="0.3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zoomScale="72" zoomScaleNormal="72" workbookViewId="0">
      <pane ySplit="5" topLeftCell="A9" activePane="bottomLeft" state="frozen"/>
      <selection activeCell="E1" sqref="E1"/>
      <selection pane="bottomLeft" activeCell="E27" sqref="E27"/>
    </sheetView>
  </sheetViews>
  <sheetFormatPr defaultColWidth="9.140625" defaultRowHeight="15" x14ac:dyDescent="0.25"/>
  <cols>
    <col min="1" max="1" width="16.85546875" style="1" customWidth="1"/>
    <col min="2" max="2" width="17.42578125" style="3" customWidth="1"/>
    <col min="3" max="3" width="8.42578125" style="89" customWidth="1"/>
    <col min="4" max="4" width="16.5703125" style="5" customWidth="1"/>
    <col min="5" max="5" width="34.7109375" style="1" customWidth="1"/>
    <col min="6" max="6" width="42.140625" style="1" customWidth="1"/>
    <col min="7" max="7" width="19.85546875" style="1" customWidth="1"/>
    <col min="8" max="8" width="62.7109375" style="1" customWidth="1"/>
    <col min="9" max="9" width="14.140625" style="2" customWidth="1"/>
    <col min="10" max="10" width="15" style="2" customWidth="1"/>
    <col min="11" max="11" width="30.140625" style="61" customWidth="1"/>
    <col min="12" max="12" width="23.42578125" style="61" customWidth="1"/>
    <col min="13" max="13" width="15.7109375" style="64" customWidth="1"/>
    <col min="14" max="14" width="20.7109375" style="64" customWidth="1"/>
    <col min="15" max="15" width="19" style="104" customWidth="1"/>
    <col min="16" max="16384" width="9.140625" style="1"/>
  </cols>
  <sheetData>
    <row r="1" spans="1:15" ht="21" customHeight="1" x14ac:dyDescent="0.3">
      <c r="A1" s="11"/>
      <c r="B1" s="11"/>
      <c r="C1" s="102"/>
      <c r="O1" s="106" t="s">
        <v>85</v>
      </c>
    </row>
    <row r="3" spans="1:15" ht="55.5" customHeight="1" x14ac:dyDescent="0.25">
      <c r="A3" s="133" t="s">
        <v>92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</row>
    <row r="5" spans="1:15" s="6" customFormat="1" ht="198" customHeight="1" x14ac:dyDescent="0.25">
      <c r="A5" s="7" t="s">
        <v>74</v>
      </c>
      <c r="B5" s="14" t="s">
        <v>75</v>
      </c>
      <c r="C5" s="103" t="s">
        <v>79</v>
      </c>
      <c r="D5" s="7" t="s">
        <v>27</v>
      </c>
      <c r="E5" s="7" t="s">
        <v>26</v>
      </c>
      <c r="F5" s="7" t="s">
        <v>25</v>
      </c>
      <c r="G5" s="7" t="s">
        <v>73</v>
      </c>
      <c r="H5" s="7" t="s">
        <v>30</v>
      </c>
      <c r="I5" s="8" t="s">
        <v>70</v>
      </c>
      <c r="J5" s="8" t="s">
        <v>28</v>
      </c>
      <c r="K5" s="62" t="s">
        <v>72</v>
      </c>
      <c r="L5" s="62" t="s">
        <v>68</v>
      </c>
      <c r="M5" s="65" t="s">
        <v>90</v>
      </c>
      <c r="N5" s="65" t="s">
        <v>69</v>
      </c>
      <c r="O5" s="105" t="s">
        <v>76</v>
      </c>
    </row>
    <row r="6" spans="1:15" s="89" customFormat="1" x14ac:dyDescent="0.25">
      <c r="A6" s="85">
        <v>724</v>
      </c>
      <c r="B6" s="86">
        <v>6267</v>
      </c>
      <c r="C6" s="85">
        <v>1</v>
      </c>
      <c r="D6" s="85">
        <v>2020</v>
      </c>
      <c r="E6" s="85" t="str">
        <f>'Таблица 1'!$D$26</f>
        <v>Петровский городской округ</v>
      </c>
      <c r="F6" s="85" t="s">
        <v>7</v>
      </c>
      <c r="G6" s="85">
        <f>VLOOKUP(A6,'Таблица 1'!A:F,6,0)</f>
        <v>1</v>
      </c>
      <c r="H6" s="85" t="s">
        <v>5</v>
      </c>
      <c r="I6" s="87">
        <v>337</v>
      </c>
      <c r="J6" s="87" t="s">
        <v>3</v>
      </c>
      <c r="K6" s="88">
        <v>3898</v>
      </c>
      <c r="L6" s="88">
        <f t="shared" ref="L6:L15" si="0">M6+N6+O6</f>
        <v>1341737.5963999999</v>
      </c>
      <c r="M6" s="88">
        <f>K6*I6</f>
        <v>1313626</v>
      </c>
      <c r="N6" s="88">
        <f t="shared" ref="N6:N15" si="1">M6*2.14%</f>
        <v>28111.596400000002</v>
      </c>
      <c r="O6" s="88">
        <v>0</v>
      </c>
    </row>
    <row r="7" spans="1:15" s="89" customFormat="1" x14ac:dyDescent="0.25">
      <c r="A7" s="85">
        <v>923</v>
      </c>
      <c r="B7" s="86">
        <v>8468</v>
      </c>
      <c r="C7" s="85">
        <v>2</v>
      </c>
      <c r="D7" s="85">
        <v>2020</v>
      </c>
      <c r="E7" s="85" t="str">
        <f>'Таблица 1'!$D$26</f>
        <v>Петровский городской округ</v>
      </c>
      <c r="F7" s="85" t="s">
        <v>9</v>
      </c>
      <c r="G7" s="85">
        <f>VLOOKUP(A7,'Таблица 1'!A:F,6,0)</f>
        <v>1</v>
      </c>
      <c r="H7" s="85" t="s">
        <v>4</v>
      </c>
      <c r="I7" s="87">
        <v>268</v>
      </c>
      <c r="J7" s="87" t="s">
        <v>3</v>
      </c>
      <c r="K7" s="88">
        <v>4454</v>
      </c>
      <c r="L7" s="88">
        <f t="shared" si="0"/>
        <v>1219216.5808000001</v>
      </c>
      <c r="M7" s="88">
        <f>K7*I7</f>
        <v>1193672</v>
      </c>
      <c r="N7" s="88">
        <f t="shared" si="1"/>
        <v>25544.580800000003</v>
      </c>
      <c r="O7" s="88">
        <v>0</v>
      </c>
    </row>
    <row r="8" spans="1:15" s="89" customFormat="1" x14ac:dyDescent="0.25">
      <c r="A8" s="85">
        <v>936</v>
      </c>
      <c r="B8" s="86">
        <v>8622</v>
      </c>
      <c r="C8" s="85">
        <v>3</v>
      </c>
      <c r="D8" s="85">
        <v>2020</v>
      </c>
      <c r="E8" s="85" t="str">
        <f>'Таблица 1'!$D$26</f>
        <v>Петровский городской округ</v>
      </c>
      <c r="F8" s="85" t="s">
        <v>10</v>
      </c>
      <c r="G8" s="85">
        <f>VLOOKUP(A8,'Таблица 1'!A:F,6,0)</f>
        <v>1</v>
      </c>
      <c r="H8" s="85" t="s">
        <v>1</v>
      </c>
      <c r="I8" s="87">
        <v>89</v>
      </c>
      <c r="J8" s="87" t="s">
        <v>0</v>
      </c>
      <c r="K8" s="88">
        <v>2909</v>
      </c>
      <c r="L8" s="88">
        <f>M8+N8+O8</f>
        <v>264441.48139999999</v>
      </c>
      <c r="M8" s="88">
        <f>K8*I8</f>
        <v>258901</v>
      </c>
      <c r="N8" s="88">
        <f>M8*2.14%</f>
        <v>5540.4814000000006</v>
      </c>
      <c r="O8" s="88">
        <v>0</v>
      </c>
    </row>
    <row r="9" spans="1:15" s="89" customFormat="1" x14ac:dyDescent="0.25">
      <c r="A9" s="85">
        <v>936</v>
      </c>
      <c r="B9" s="86">
        <v>8623</v>
      </c>
      <c r="C9" s="85">
        <v>3</v>
      </c>
      <c r="D9" s="85">
        <v>2020</v>
      </c>
      <c r="E9" s="85" t="str">
        <f>'Таблица 1'!$D$26</f>
        <v>Петровский городской округ</v>
      </c>
      <c r="F9" s="85" t="s">
        <v>10</v>
      </c>
      <c r="G9" s="85">
        <f>VLOOKUP(A9,'Таблица 1'!A:F,6,0)</f>
        <v>1</v>
      </c>
      <c r="H9" s="85" t="s">
        <v>5</v>
      </c>
      <c r="I9" s="87">
        <v>540</v>
      </c>
      <c r="J9" s="87" t="s">
        <v>3</v>
      </c>
      <c r="K9" s="88">
        <v>3898</v>
      </c>
      <c r="L9" s="88">
        <f>M9+N9+O9</f>
        <v>2149965.2880000002</v>
      </c>
      <c r="M9" s="88">
        <f t="shared" ref="M9:M31" si="2">K9*I9</f>
        <v>2104920</v>
      </c>
      <c r="N9" s="88">
        <f>M9*2.14%</f>
        <v>45045.288000000008</v>
      </c>
      <c r="O9" s="88">
        <v>0</v>
      </c>
    </row>
    <row r="10" spans="1:15" s="89" customFormat="1" x14ac:dyDescent="0.25">
      <c r="A10" s="85">
        <v>993</v>
      </c>
      <c r="B10" s="86">
        <v>9306</v>
      </c>
      <c r="C10" s="85">
        <v>4</v>
      </c>
      <c r="D10" s="85">
        <v>2020</v>
      </c>
      <c r="E10" s="85" t="str">
        <f>'Таблица 1'!$D$26</f>
        <v>Петровский городской округ</v>
      </c>
      <c r="F10" s="85" t="s">
        <v>12</v>
      </c>
      <c r="G10" s="85">
        <f>VLOOKUP(A10,'Таблица 1'!A:F,6,0)</f>
        <v>1</v>
      </c>
      <c r="H10" s="85" t="s">
        <v>5</v>
      </c>
      <c r="I10" s="87">
        <v>626</v>
      </c>
      <c r="J10" s="87" t="s">
        <v>3</v>
      </c>
      <c r="K10" s="88">
        <v>3898</v>
      </c>
      <c r="L10" s="88">
        <f t="shared" si="0"/>
        <v>2492367.1672</v>
      </c>
      <c r="M10" s="88">
        <f t="shared" si="2"/>
        <v>2440148</v>
      </c>
      <c r="N10" s="88">
        <f t="shared" si="1"/>
        <v>52219.167200000004</v>
      </c>
      <c r="O10" s="88">
        <v>0</v>
      </c>
    </row>
    <row r="11" spans="1:15" s="89" customFormat="1" x14ac:dyDescent="0.25">
      <c r="A11" s="85">
        <v>1020</v>
      </c>
      <c r="B11" s="86">
        <v>9580</v>
      </c>
      <c r="C11" s="85">
        <v>5</v>
      </c>
      <c r="D11" s="85">
        <v>2020</v>
      </c>
      <c r="E11" s="85" t="str">
        <f>'Таблица 1'!$D$26</f>
        <v>Петровский городской округ</v>
      </c>
      <c r="F11" s="85" t="s">
        <v>15</v>
      </c>
      <c r="G11" s="85">
        <f>VLOOKUP(A11,'Таблица 1'!A:F,6,0)</f>
        <v>1</v>
      </c>
      <c r="H11" s="85" t="s">
        <v>5</v>
      </c>
      <c r="I11" s="87">
        <v>578</v>
      </c>
      <c r="J11" s="87" t="s">
        <v>3</v>
      </c>
      <c r="K11" s="88">
        <v>3898</v>
      </c>
      <c r="L11" s="88">
        <f t="shared" si="0"/>
        <v>2301259.1416000002</v>
      </c>
      <c r="M11" s="88">
        <f t="shared" si="2"/>
        <v>2253044</v>
      </c>
      <c r="N11" s="88">
        <f t="shared" si="1"/>
        <v>48215.141600000003</v>
      </c>
      <c r="O11" s="88">
        <v>0</v>
      </c>
    </row>
    <row r="12" spans="1:15" s="89" customFormat="1" x14ac:dyDescent="0.25">
      <c r="A12" s="85">
        <v>1021</v>
      </c>
      <c r="B12" s="86">
        <v>9590</v>
      </c>
      <c r="C12" s="85">
        <v>6</v>
      </c>
      <c r="D12" s="85">
        <v>2020</v>
      </c>
      <c r="E12" s="85" t="str">
        <f>'Таблица 1'!$D$26</f>
        <v>Петровский городской округ</v>
      </c>
      <c r="F12" s="85" t="s">
        <v>16</v>
      </c>
      <c r="G12" s="85">
        <f>VLOOKUP(A12,'Таблица 1'!A:F,6,0)</f>
        <v>1</v>
      </c>
      <c r="H12" s="85" t="s">
        <v>5</v>
      </c>
      <c r="I12" s="87">
        <v>486</v>
      </c>
      <c r="J12" s="87" t="s">
        <v>3</v>
      </c>
      <c r="K12" s="88">
        <v>3898</v>
      </c>
      <c r="L12" s="88">
        <f t="shared" si="0"/>
        <v>1934968.7592</v>
      </c>
      <c r="M12" s="88">
        <f t="shared" si="2"/>
        <v>1894428</v>
      </c>
      <c r="N12" s="88">
        <f t="shared" si="1"/>
        <v>40540.759200000008</v>
      </c>
      <c r="O12" s="88">
        <v>0</v>
      </c>
    </row>
    <row r="13" spans="1:15" s="89" customFormat="1" x14ac:dyDescent="0.25">
      <c r="A13" s="85">
        <v>1061</v>
      </c>
      <c r="B13" s="86">
        <v>10052</v>
      </c>
      <c r="C13" s="85">
        <v>7</v>
      </c>
      <c r="D13" s="85">
        <v>2020</v>
      </c>
      <c r="E13" s="85" t="str">
        <f>'Таблица 1'!$D$26</f>
        <v>Петровский городской округ</v>
      </c>
      <c r="F13" s="85" t="s">
        <v>17</v>
      </c>
      <c r="G13" s="85">
        <f>VLOOKUP(A13,'Таблица 1'!A:F,6,0)</f>
        <v>1</v>
      </c>
      <c r="H13" s="85" t="s">
        <v>5</v>
      </c>
      <c r="I13" s="87">
        <v>430</v>
      </c>
      <c r="J13" s="87" t="s">
        <v>3</v>
      </c>
      <c r="K13" s="88">
        <v>3898</v>
      </c>
      <c r="L13" s="88">
        <f t="shared" si="0"/>
        <v>1712009.3959999999</v>
      </c>
      <c r="M13" s="88">
        <f t="shared" si="2"/>
        <v>1676140</v>
      </c>
      <c r="N13" s="88">
        <f t="shared" si="1"/>
        <v>35869.396000000001</v>
      </c>
      <c r="O13" s="88">
        <v>0</v>
      </c>
    </row>
    <row r="14" spans="1:15" s="89" customFormat="1" x14ac:dyDescent="0.25">
      <c r="A14" s="85">
        <v>1105</v>
      </c>
      <c r="B14" s="86">
        <v>10271</v>
      </c>
      <c r="C14" s="85">
        <v>8</v>
      </c>
      <c r="D14" s="85">
        <v>2020</v>
      </c>
      <c r="E14" s="85" t="str">
        <f>'Таблица 1'!$D$26</f>
        <v>Петровский городской округ</v>
      </c>
      <c r="F14" s="85" t="s">
        <v>19</v>
      </c>
      <c r="G14" s="85">
        <f>VLOOKUP(A14,'Таблица 1'!A:F,6,0)</f>
        <v>1</v>
      </c>
      <c r="H14" s="85" t="s">
        <v>4</v>
      </c>
      <c r="I14" s="87">
        <v>181</v>
      </c>
      <c r="J14" s="87" t="s">
        <v>3</v>
      </c>
      <c r="K14" s="88">
        <v>4623</v>
      </c>
      <c r="L14" s="88">
        <f t="shared" si="0"/>
        <v>854669.72820000001</v>
      </c>
      <c r="M14" s="88">
        <f t="shared" si="2"/>
        <v>836763</v>
      </c>
      <c r="N14" s="88">
        <f t="shared" si="1"/>
        <v>17906.728200000001</v>
      </c>
      <c r="O14" s="88">
        <v>0</v>
      </c>
    </row>
    <row r="15" spans="1:15" s="89" customFormat="1" x14ac:dyDescent="0.25">
      <c r="A15" s="85">
        <v>1124</v>
      </c>
      <c r="B15" s="86">
        <v>10310</v>
      </c>
      <c r="C15" s="85">
        <v>9</v>
      </c>
      <c r="D15" s="85">
        <v>2020</v>
      </c>
      <c r="E15" s="85" t="str">
        <f>'Таблица 1'!$D$26</f>
        <v>Петровский городской округ</v>
      </c>
      <c r="F15" s="85" t="s">
        <v>21</v>
      </c>
      <c r="G15" s="85">
        <f>VLOOKUP(A15,'Таблица 1'!A:F,6,0)</f>
        <v>1</v>
      </c>
      <c r="H15" s="85" t="s">
        <v>5</v>
      </c>
      <c r="I15" s="87">
        <v>229</v>
      </c>
      <c r="J15" s="87" t="s">
        <v>3</v>
      </c>
      <c r="K15" s="88">
        <v>3898</v>
      </c>
      <c r="L15" s="88">
        <f t="shared" si="0"/>
        <v>911744.53879999998</v>
      </c>
      <c r="M15" s="88">
        <f t="shared" si="2"/>
        <v>892642</v>
      </c>
      <c r="N15" s="88">
        <f t="shared" si="1"/>
        <v>19102.538800000002</v>
      </c>
      <c r="O15" s="88">
        <v>0</v>
      </c>
    </row>
    <row r="16" spans="1:15" s="94" customFormat="1" x14ac:dyDescent="0.25">
      <c r="A16" s="90"/>
      <c r="B16" s="91"/>
      <c r="C16" s="85"/>
      <c r="D16" s="90" t="s">
        <v>63</v>
      </c>
      <c r="E16" s="90"/>
      <c r="F16" s="90"/>
      <c r="G16" s="90"/>
      <c r="H16" s="90"/>
      <c r="I16" s="92"/>
      <c r="J16" s="92"/>
      <c r="K16" s="93"/>
      <c r="L16" s="93">
        <f>SUM(L6:L15)</f>
        <v>15182379.677599998</v>
      </c>
      <c r="M16" s="93">
        <f>SUM(M6:M15)</f>
        <v>14864284</v>
      </c>
      <c r="N16" s="93">
        <f>SUM(N6:N15)</f>
        <v>318095.6776</v>
      </c>
      <c r="O16" s="93">
        <f>SUM(O6:O15)</f>
        <v>0</v>
      </c>
    </row>
    <row r="17" spans="1:15" s="89" customFormat="1" x14ac:dyDescent="0.25">
      <c r="A17" s="85">
        <v>1122</v>
      </c>
      <c r="B17" s="86">
        <v>10287</v>
      </c>
      <c r="C17" s="85">
        <v>11</v>
      </c>
      <c r="D17" s="85">
        <v>2021</v>
      </c>
      <c r="E17" s="85" t="str">
        <f>'Таблица 1'!$D$26</f>
        <v>Петровский городской округ</v>
      </c>
      <c r="F17" s="85" t="s">
        <v>20</v>
      </c>
      <c r="G17" s="85">
        <f>VLOOKUP(A17,'Таблица 1'!A:F,6,0)</f>
        <v>1</v>
      </c>
      <c r="H17" s="85" t="s">
        <v>5</v>
      </c>
      <c r="I17" s="87">
        <v>617</v>
      </c>
      <c r="J17" s="87" t="s">
        <v>3</v>
      </c>
      <c r="K17" s="88">
        <v>5156</v>
      </c>
      <c r="L17" s="88">
        <f t="shared" ref="L17:L21" si="3">M17+N17+O17</f>
        <v>3249330.7927999999</v>
      </c>
      <c r="M17" s="88">
        <f t="shared" si="2"/>
        <v>3181252</v>
      </c>
      <c r="N17" s="88">
        <f t="shared" ref="N17:N21" si="4">M17*2.14%</f>
        <v>68078.79280000001</v>
      </c>
      <c r="O17" s="88">
        <v>0</v>
      </c>
    </row>
    <row r="18" spans="1:15" s="89" customFormat="1" x14ac:dyDescent="0.25">
      <c r="A18" s="85">
        <v>1195</v>
      </c>
      <c r="B18" s="86">
        <v>11039</v>
      </c>
      <c r="C18" s="85">
        <v>12</v>
      </c>
      <c r="D18" s="85">
        <v>2021</v>
      </c>
      <c r="E18" s="85" t="str">
        <f>'Таблица 1'!$D$26</f>
        <v>Петровский городской округ</v>
      </c>
      <c r="F18" s="85" t="s">
        <v>22</v>
      </c>
      <c r="G18" s="85">
        <f>VLOOKUP(A18,'Таблица 1'!A:F,6,0)</f>
        <v>1</v>
      </c>
      <c r="H18" s="85" t="s">
        <v>2</v>
      </c>
      <c r="I18" s="87">
        <v>314</v>
      </c>
      <c r="J18" s="87" t="s">
        <v>3</v>
      </c>
      <c r="K18" s="88">
        <v>3492</v>
      </c>
      <c r="L18" s="88">
        <f t="shared" si="3"/>
        <v>1119952.8432</v>
      </c>
      <c r="M18" s="88">
        <f t="shared" si="2"/>
        <v>1096488</v>
      </c>
      <c r="N18" s="88">
        <f t="shared" si="4"/>
        <v>23464.843200000003</v>
      </c>
      <c r="O18" s="88">
        <v>0</v>
      </c>
    </row>
    <row r="19" spans="1:15" s="89" customFormat="1" x14ac:dyDescent="0.25">
      <c r="A19" s="85">
        <v>1195</v>
      </c>
      <c r="B19" s="86">
        <v>11040</v>
      </c>
      <c r="C19" s="85">
        <v>12</v>
      </c>
      <c r="D19" s="85">
        <v>2021</v>
      </c>
      <c r="E19" s="85" t="str">
        <f>'Таблица 1'!$D$26</f>
        <v>Петровский городской округ</v>
      </c>
      <c r="F19" s="85" t="s">
        <v>22</v>
      </c>
      <c r="G19" s="85">
        <f>VLOOKUP(A19,'Таблица 1'!A:F,6,0)</f>
        <v>1</v>
      </c>
      <c r="H19" s="85" t="s">
        <v>4</v>
      </c>
      <c r="I19" s="87">
        <v>147</v>
      </c>
      <c r="J19" s="87" t="s">
        <v>3</v>
      </c>
      <c r="K19" s="88">
        <v>4454</v>
      </c>
      <c r="L19" s="88">
        <f t="shared" si="3"/>
        <v>668749.39320000005</v>
      </c>
      <c r="M19" s="88">
        <f t="shared" si="2"/>
        <v>654738</v>
      </c>
      <c r="N19" s="88">
        <f t="shared" si="4"/>
        <v>14011.393200000002</v>
      </c>
      <c r="O19" s="88">
        <v>0</v>
      </c>
    </row>
    <row r="20" spans="1:15" s="89" customFormat="1" x14ac:dyDescent="0.25">
      <c r="A20" s="85">
        <v>724</v>
      </c>
      <c r="B20" s="86">
        <v>6266</v>
      </c>
      <c r="C20" s="85">
        <v>13</v>
      </c>
      <c r="D20" s="85">
        <v>2021</v>
      </c>
      <c r="E20" s="85" t="str">
        <f>'Таблица 1'!$D$26</f>
        <v>Петровский городской округ</v>
      </c>
      <c r="F20" s="85" t="s">
        <v>7</v>
      </c>
      <c r="G20" s="85">
        <f>VLOOKUP(A20,'Таблица 1'!A:F,6,0)</f>
        <v>1</v>
      </c>
      <c r="H20" s="85" t="s">
        <v>1</v>
      </c>
      <c r="I20" s="87">
        <v>51</v>
      </c>
      <c r="J20" s="87" t="s">
        <v>0</v>
      </c>
      <c r="K20" s="88">
        <v>2909</v>
      </c>
      <c r="L20" s="88">
        <f t="shared" si="3"/>
        <v>151533.88260000001</v>
      </c>
      <c r="M20" s="88">
        <v>148359</v>
      </c>
      <c r="N20" s="88">
        <f t="shared" si="4"/>
        <v>3174.8826000000004</v>
      </c>
      <c r="O20" s="88">
        <v>0</v>
      </c>
    </row>
    <row r="21" spans="1:15" s="89" customFormat="1" x14ac:dyDescent="0.25">
      <c r="A21" s="85">
        <v>999</v>
      </c>
      <c r="B21" s="86">
        <v>9369</v>
      </c>
      <c r="C21" s="85">
        <v>14</v>
      </c>
      <c r="D21" s="85">
        <v>2021</v>
      </c>
      <c r="E21" s="85" t="str">
        <f>'Таблица 1'!$D$26</f>
        <v>Петровский городской округ</v>
      </c>
      <c r="F21" s="85" t="s">
        <v>14</v>
      </c>
      <c r="G21" s="85">
        <f>VLOOKUP(A21,'Таблица 1'!A:F,6,0)</f>
        <v>1</v>
      </c>
      <c r="H21" s="85" t="s">
        <v>1</v>
      </c>
      <c r="I21" s="87">
        <v>89</v>
      </c>
      <c r="J21" s="87" t="s">
        <v>0</v>
      </c>
      <c r="K21" s="88">
        <v>2909</v>
      </c>
      <c r="L21" s="88">
        <f t="shared" si="3"/>
        <v>264441.48139999999</v>
      </c>
      <c r="M21" s="88">
        <f>K21*I21</f>
        <v>258901</v>
      </c>
      <c r="N21" s="88">
        <f t="shared" si="4"/>
        <v>5540.4814000000006</v>
      </c>
      <c r="O21" s="88">
        <v>0</v>
      </c>
    </row>
    <row r="22" spans="1:15" s="69" customFormat="1" ht="20.25" customHeight="1" x14ac:dyDescent="0.25">
      <c r="A22" s="70"/>
      <c r="B22" s="71"/>
      <c r="C22" s="85"/>
      <c r="D22" s="70" t="s">
        <v>64</v>
      </c>
      <c r="E22" s="70"/>
      <c r="F22" s="70"/>
      <c r="G22" s="70"/>
      <c r="H22" s="70"/>
      <c r="I22" s="73"/>
      <c r="J22" s="73"/>
      <c r="K22" s="74"/>
      <c r="L22" s="74">
        <f>SUM(L17:L21)</f>
        <v>5454008.3931999998</v>
      </c>
      <c r="M22" s="74">
        <f>SUM(M17:M21)</f>
        <v>5339738</v>
      </c>
      <c r="N22" s="74">
        <f>SUM(N17:N21)</f>
        <v>114270.39320000002</v>
      </c>
      <c r="O22" s="74">
        <f>SUM(O17:O21)</f>
        <v>0</v>
      </c>
    </row>
    <row r="23" spans="1:15" x14ac:dyDescent="0.25">
      <c r="A23" s="12">
        <v>724</v>
      </c>
      <c r="B23" s="15">
        <v>6269</v>
      </c>
      <c r="C23" s="85">
        <v>17</v>
      </c>
      <c r="D23" s="12">
        <v>2022</v>
      </c>
      <c r="E23" s="12" t="str">
        <f>'Таблица 1'!$D$26</f>
        <v>Петровский городской округ</v>
      </c>
      <c r="F23" s="12" t="s">
        <v>7</v>
      </c>
      <c r="G23" s="12">
        <f>VLOOKUP(A23,'Таблица 1'!A:F,6,0)</f>
        <v>1</v>
      </c>
      <c r="H23" s="12" t="s">
        <v>2</v>
      </c>
      <c r="I23" s="4">
        <v>510</v>
      </c>
      <c r="J23" s="4" t="s">
        <v>3</v>
      </c>
      <c r="K23" s="63">
        <v>3568</v>
      </c>
      <c r="L23" s="63">
        <f t="shared" ref="L23:L30" si="5">M23+N23+O23</f>
        <v>1858621.152</v>
      </c>
      <c r="M23" s="88">
        <f t="shared" si="2"/>
        <v>1819680</v>
      </c>
      <c r="N23" s="63">
        <f t="shared" ref="N23:N31" si="6">M23*2.14%</f>
        <v>38941.152000000002</v>
      </c>
      <c r="O23" s="88">
        <v>0</v>
      </c>
    </row>
    <row r="24" spans="1:15" x14ac:dyDescent="0.25">
      <c r="A24" s="12">
        <v>936</v>
      </c>
      <c r="B24" s="15">
        <v>8625</v>
      </c>
      <c r="C24" s="85">
        <v>18</v>
      </c>
      <c r="D24" s="12">
        <v>2022</v>
      </c>
      <c r="E24" s="12" t="str">
        <f>'Таблица 1'!$D$26</f>
        <v>Петровский городской округ</v>
      </c>
      <c r="F24" s="12" t="s">
        <v>10</v>
      </c>
      <c r="G24" s="12">
        <f>VLOOKUP(A24,'Таблица 1'!A:F,6,0)</f>
        <v>1</v>
      </c>
      <c r="H24" s="12" t="s">
        <v>2</v>
      </c>
      <c r="I24" s="4">
        <v>510</v>
      </c>
      <c r="J24" s="4" t="s">
        <v>3</v>
      </c>
      <c r="K24" s="63">
        <v>3568</v>
      </c>
      <c r="L24" s="63">
        <f t="shared" si="5"/>
        <v>1858621.152</v>
      </c>
      <c r="M24" s="88">
        <f t="shared" si="2"/>
        <v>1819680</v>
      </c>
      <c r="N24" s="63">
        <f t="shared" si="6"/>
        <v>38941.152000000002</v>
      </c>
      <c r="O24" s="88">
        <v>0</v>
      </c>
    </row>
    <row r="25" spans="1:15" x14ac:dyDescent="0.25">
      <c r="A25" s="12">
        <v>989</v>
      </c>
      <c r="B25" s="15">
        <v>9263</v>
      </c>
      <c r="C25" s="85">
        <v>19</v>
      </c>
      <c r="D25" s="12">
        <v>2022</v>
      </c>
      <c r="E25" s="12" t="str">
        <f>'Таблица 1'!$D$26</f>
        <v>Петровский городской округ</v>
      </c>
      <c r="F25" s="12" t="s">
        <v>11</v>
      </c>
      <c r="G25" s="12">
        <f>VLOOKUP(A25,'Таблица 1'!A:F,6,0)</f>
        <v>1</v>
      </c>
      <c r="H25" s="12" t="s">
        <v>5</v>
      </c>
      <c r="I25" s="4">
        <v>560</v>
      </c>
      <c r="J25" s="4" t="s">
        <v>3</v>
      </c>
      <c r="K25" s="63">
        <v>5715</v>
      </c>
      <c r="L25" s="63">
        <f t="shared" si="5"/>
        <v>3268888.56</v>
      </c>
      <c r="M25" s="88">
        <f t="shared" si="2"/>
        <v>3200400</v>
      </c>
      <c r="N25" s="63">
        <f t="shared" si="6"/>
        <v>68488.560000000012</v>
      </c>
      <c r="O25" s="88">
        <v>0</v>
      </c>
    </row>
    <row r="26" spans="1:15" x14ac:dyDescent="0.25">
      <c r="A26" s="12">
        <v>995</v>
      </c>
      <c r="B26" s="15">
        <v>9332</v>
      </c>
      <c r="C26" s="85">
        <v>20</v>
      </c>
      <c r="D26" s="12">
        <v>2022</v>
      </c>
      <c r="E26" s="12" t="str">
        <f>'Таблица 1'!$D$26</f>
        <v>Петровский городской округ</v>
      </c>
      <c r="F26" s="12" t="s">
        <v>13</v>
      </c>
      <c r="G26" s="12">
        <v>1</v>
      </c>
      <c r="H26" s="12" t="s">
        <v>5</v>
      </c>
      <c r="I26" s="4">
        <v>350</v>
      </c>
      <c r="J26" s="4" t="s">
        <v>3</v>
      </c>
      <c r="K26" s="63">
        <v>5715</v>
      </c>
      <c r="L26" s="63">
        <f t="shared" si="5"/>
        <v>2043055.35</v>
      </c>
      <c r="M26" s="88">
        <f t="shared" si="2"/>
        <v>2000250</v>
      </c>
      <c r="N26" s="63">
        <f t="shared" si="6"/>
        <v>42805.350000000006</v>
      </c>
      <c r="O26" s="88">
        <v>0</v>
      </c>
    </row>
    <row r="27" spans="1:15" x14ac:dyDescent="0.25">
      <c r="A27" s="12">
        <v>999</v>
      </c>
      <c r="B27" s="15">
        <v>9371</v>
      </c>
      <c r="C27" s="85">
        <v>21</v>
      </c>
      <c r="D27" s="12">
        <v>2022</v>
      </c>
      <c r="E27" s="12" t="str">
        <f>'Таблица 1'!$D$26</f>
        <v>Петровский городской округ</v>
      </c>
      <c r="F27" s="12" t="s">
        <v>14</v>
      </c>
      <c r="G27" s="12">
        <f>VLOOKUP(A27,'Таблица 1'!A:F,6,0)</f>
        <v>1</v>
      </c>
      <c r="H27" s="12" t="s">
        <v>5</v>
      </c>
      <c r="I27" s="4">
        <v>555</v>
      </c>
      <c r="J27" s="4" t="s">
        <v>3</v>
      </c>
      <c r="K27" s="63">
        <v>5715</v>
      </c>
      <c r="L27" s="63">
        <f t="shared" si="5"/>
        <v>3239702.0550000002</v>
      </c>
      <c r="M27" s="88">
        <f t="shared" si="2"/>
        <v>3171825</v>
      </c>
      <c r="N27" s="63">
        <f t="shared" si="6"/>
        <v>67877.055000000008</v>
      </c>
      <c r="O27" s="88">
        <v>0</v>
      </c>
    </row>
    <row r="28" spans="1:15" x14ac:dyDescent="0.25">
      <c r="A28" s="12">
        <v>1021</v>
      </c>
      <c r="B28" s="15">
        <v>9595</v>
      </c>
      <c r="C28" s="85">
        <v>22</v>
      </c>
      <c r="D28" s="12">
        <v>2022</v>
      </c>
      <c r="E28" s="12" t="str">
        <f>'Таблица 1'!$D$26</f>
        <v>Петровский городской округ</v>
      </c>
      <c r="F28" s="12" t="s">
        <v>16</v>
      </c>
      <c r="G28" s="12">
        <f>VLOOKUP(A28,'Таблица 1'!A:F,6,0)</f>
        <v>1</v>
      </c>
      <c r="H28" s="12" t="s">
        <v>2</v>
      </c>
      <c r="I28" s="4">
        <v>509</v>
      </c>
      <c r="J28" s="4" t="s">
        <v>3</v>
      </c>
      <c r="K28" s="63">
        <v>3568</v>
      </c>
      <c r="L28" s="63">
        <f t="shared" si="5"/>
        <v>1854976.7967999999</v>
      </c>
      <c r="M28" s="88">
        <f t="shared" si="2"/>
        <v>1816112</v>
      </c>
      <c r="N28" s="63">
        <f t="shared" si="6"/>
        <v>38864.796800000004</v>
      </c>
      <c r="O28" s="88">
        <v>0</v>
      </c>
    </row>
    <row r="29" spans="1:15" x14ac:dyDescent="0.25">
      <c r="A29" s="12">
        <v>1062</v>
      </c>
      <c r="B29" s="15">
        <v>10065</v>
      </c>
      <c r="C29" s="85">
        <v>23</v>
      </c>
      <c r="D29" s="12">
        <v>2022</v>
      </c>
      <c r="E29" s="12" t="str">
        <f>'Таблица 1'!$D$26</f>
        <v>Петровский городской округ</v>
      </c>
      <c r="F29" s="12" t="s">
        <v>18</v>
      </c>
      <c r="G29" s="12">
        <f>VLOOKUP(A29,'Таблица 1'!A:F,6,0)</f>
        <v>1</v>
      </c>
      <c r="H29" s="12" t="s">
        <v>5</v>
      </c>
      <c r="I29" s="4">
        <v>550</v>
      </c>
      <c r="J29" s="4" t="s">
        <v>3</v>
      </c>
      <c r="K29" s="63">
        <v>5715</v>
      </c>
      <c r="L29" s="63">
        <f t="shared" si="5"/>
        <v>3210515.55</v>
      </c>
      <c r="M29" s="88">
        <f t="shared" si="2"/>
        <v>3143250</v>
      </c>
      <c r="N29" s="63">
        <f t="shared" si="6"/>
        <v>67265.55</v>
      </c>
      <c r="O29" s="88">
        <v>0</v>
      </c>
    </row>
    <row r="30" spans="1:15" x14ac:dyDescent="0.25">
      <c r="A30" s="12">
        <v>13159</v>
      </c>
      <c r="B30" s="15">
        <v>93125</v>
      </c>
      <c r="C30" s="85">
        <v>24</v>
      </c>
      <c r="D30" s="12">
        <v>2022</v>
      </c>
      <c r="E30" s="12" t="str">
        <f>'Таблица 1'!$D$26</f>
        <v>Петровский городской округ</v>
      </c>
      <c r="F30" s="12" t="s">
        <v>23</v>
      </c>
      <c r="G30" s="12">
        <v>1</v>
      </c>
      <c r="H30" s="12" t="s">
        <v>2</v>
      </c>
      <c r="I30" s="4">
        <v>399</v>
      </c>
      <c r="J30" s="4" t="s">
        <v>84</v>
      </c>
      <c r="K30" s="63">
        <v>3568</v>
      </c>
      <c r="L30" s="63">
        <f t="shared" si="5"/>
        <v>1454097.7248</v>
      </c>
      <c r="M30" s="88">
        <f t="shared" si="2"/>
        <v>1423632</v>
      </c>
      <c r="N30" s="63">
        <f t="shared" si="6"/>
        <v>30465.724800000004</v>
      </c>
      <c r="O30" s="88">
        <v>0</v>
      </c>
    </row>
    <row r="31" spans="1:15" x14ac:dyDescent="0.25">
      <c r="A31" s="12">
        <v>13162</v>
      </c>
      <c r="B31" s="15">
        <v>93162</v>
      </c>
      <c r="C31" s="85">
        <v>25</v>
      </c>
      <c r="D31" s="12">
        <v>2022</v>
      </c>
      <c r="E31" s="12" t="str">
        <f>'Таблица 1'!$D$26</f>
        <v>Петровский городской округ</v>
      </c>
      <c r="F31" s="12" t="s">
        <v>24</v>
      </c>
      <c r="G31" s="12">
        <f>VLOOKUP(A31,'Таблица 1'!A:F,6,0)</f>
        <v>1</v>
      </c>
      <c r="H31" s="12" t="s">
        <v>2</v>
      </c>
      <c r="I31" s="4">
        <v>399</v>
      </c>
      <c r="J31" s="4" t="s">
        <v>3</v>
      </c>
      <c r="K31" s="63">
        <v>3568</v>
      </c>
      <c r="L31" s="63">
        <f>M31+N31+O31</f>
        <v>1454097.7248</v>
      </c>
      <c r="M31" s="88">
        <f t="shared" si="2"/>
        <v>1423632</v>
      </c>
      <c r="N31" s="63">
        <f t="shared" si="6"/>
        <v>30465.724800000004</v>
      </c>
      <c r="O31" s="88">
        <v>0</v>
      </c>
    </row>
    <row r="32" spans="1:15" x14ac:dyDescent="0.25">
      <c r="A32" s="70"/>
      <c r="B32" s="71"/>
      <c r="C32" s="90"/>
      <c r="D32" s="72" t="s">
        <v>65</v>
      </c>
      <c r="E32" s="70"/>
      <c r="F32" s="70"/>
      <c r="G32" s="70"/>
      <c r="H32" s="70"/>
      <c r="I32" s="73"/>
      <c r="J32" s="73"/>
      <c r="K32" s="74"/>
      <c r="L32" s="74">
        <f>SUM(L23:L31)</f>
        <v>20242576.065399997</v>
      </c>
      <c r="M32" s="74">
        <f>SUM(M23:M31)</f>
        <v>19818461</v>
      </c>
      <c r="N32" s="74">
        <f>SUM(N23:N31)</f>
        <v>424115.06540000008</v>
      </c>
      <c r="O32" s="74">
        <f>SUM(O23:O31)</f>
        <v>0</v>
      </c>
    </row>
    <row r="33" spans="1:15" ht="29.25" x14ac:dyDescent="0.25">
      <c r="A33" s="70"/>
      <c r="B33" s="71"/>
      <c r="C33" s="90"/>
      <c r="D33" s="72"/>
      <c r="E33" s="112" t="s">
        <v>80</v>
      </c>
      <c r="F33" s="95"/>
      <c r="G33" s="70"/>
      <c r="H33" s="70"/>
      <c r="I33" s="73"/>
      <c r="J33" s="73"/>
      <c r="K33" s="74"/>
      <c r="L33" s="75">
        <f>L32+L22+L16</f>
        <v>40878964.136199996</v>
      </c>
      <c r="M33" s="75">
        <f>M32+M22+M16</f>
        <v>40022483</v>
      </c>
      <c r="N33" s="75">
        <f>N32+N22+N16</f>
        <v>856481.13620000007</v>
      </c>
      <c r="O33" s="75">
        <f>O32+O22+O16</f>
        <v>0</v>
      </c>
    </row>
  </sheetData>
  <autoFilter ref="A5:O31"/>
  <mergeCells count="1">
    <mergeCell ref="A3:O3"/>
  </mergeCells>
  <pageMargins left="0.7" right="0.7" top="0.75" bottom="0.75" header="0.3" footer="0.3"/>
  <pageSetup paperSize="9"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4"/>
  <sheetViews>
    <sheetView view="pageBreakPreview" zoomScale="60" zoomScaleNormal="100" workbookViewId="0">
      <selection activeCell="E18" sqref="E18:F19"/>
      <pivotSelection pane="bottomRight" showHeader="1" extendable="1" axis="axisRow" dimension="3" start="14" min="14" max="15" activeRow="17" activeCol="4" previousRow="17" previousCol="4" click="1" r:id="rId1">
        <pivotArea dataOnly="0" outline="0" fieldPosition="0">
          <references count="1">
            <reference field="5" count="1">
              <x v="13"/>
            </reference>
          </references>
        </pivotArea>
      </pivotSelection>
    </sheetView>
  </sheetViews>
  <sheetFormatPr defaultRowHeight="15" x14ac:dyDescent="0.25"/>
  <cols>
    <col min="2" max="2" width="19.140625" customWidth="1"/>
    <col min="3" max="3" width="26" customWidth="1"/>
    <col min="4" max="4" width="48.28515625" bestFit="1" customWidth="1"/>
    <col min="5" max="5" width="39.140625" bestFit="1" customWidth="1"/>
    <col min="6" max="6" width="34.5703125" bestFit="1" customWidth="1"/>
  </cols>
  <sheetData>
    <row r="3" spans="1:6" x14ac:dyDescent="0.25">
      <c r="B3" s="107" t="s">
        <v>86</v>
      </c>
      <c r="C3" s="107" t="s">
        <v>27</v>
      </c>
      <c r="D3" s="107" t="s">
        <v>26</v>
      </c>
      <c r="E3" s="107" t="s">
        <v>25</v>
      </c>
      <c r="F3" t="s">
        <v>89</v>
      </c>
    </row>
    <row r="4" spans="1:6" x14ac:dyDescent="0.25">
      <c r="A4" t="str">
        <f>B4&amp;C4</f>
        <v>5322020</v>
      </c>
      <c r="B4">
        <v>532</v>
      </c>
      <c r="C4">
        <v>2020</v>
      </c>
      <c r="D4" t="s">
        <v>6</v>
      </c>
      <c r="E4" t="s">
        <v>83</v>
      </c>
      <c r="F4" s="108">
        <v>4287986.3244000003</v>
      </c>
    </row>
    <row r="5" spans="1:6" x14ac:dyDescent="0.25">
      <c r="A5" t="str">
        <f t="shared" ref="A5:A31" si="0">B5&amp;C5</f>
        <v>7242020</v>
      </c>
      <c r="B5">
        <v>724</v>
      </c>
      <c r="C5">
        <v>2020</v>
      </c>
      <c r="D5" t="s">
        <v>6</v>
      </c>
      <c r="E5" t="s">
        <v>7</v>
      </c>
      <c r="F5" s="108">
        <v>1341737.5963999999</v>
      </c>
    </row>
    <row r="6" spans="1:6" x14ac:dyDescent="0.25">
      <c r="A6" t="str">
        <f t="shared" si="0"/>
        <v>2021</v>
      </c>
      <c r="C6">
        <v>2021</v>
      </c>
      <c r="D6" t="s">
        <v>6</v>
      </c>
      <c r="E6" t="s">
        <v>7</v>
      </c>
      <c r="F6" s="108">
        <v>151533.88260000001</v>
      </c>
    </row>
    <row r="7" spans="1:6" x14ac:dyDescent="0.25">
      <c r="A7" t="str">
        <f t="shared" si="0"/>
        <v>2022</v>
      </c>
      <c r="C7">
        <v>2022</v>
      </c>
      <c r="D7" t="s">
        <v>6</v>
      </c>
      <c r="E7" t="s">
        <v>7</v>
      </c>
      <c r="F7" s="108">
        <v>1858621.152</v>
      </c>
    </row>
    <row r="8" spans="1:6" x14ac:dyDescent="0.25">
      <c r="A8" t="str">
        <f t="shared" si="0"/>
        <v>8822021</v>
      </c>
      <c r="B8">
        <v>882</v>
      </c>
      <c r="C8">
        <v>2021</v>
      </c>
      <c r="D8" t="s">
        <v>6</v>
      </c>
      <c r="E8" t="s">
        <v>8</v>
      </c>
      <c r="F8" s="108">
        <v>10484385.007999999</v>
      </c>
    </row>
    <row r="9" spans="1:6" x14ac:dyDescent="0.25">
      <c r="A9" t="str">
        <f t="shared" si="0"/>
        <v>9232020</v>
      </c>
      <c r="B9">
        <v>923</v>
      </c>
      <c r="C9">
        <v>2020</v>
      </c>
      <c r="D9" t="s">
        <v>6</v>
      </c>
      <c r="E9" t="s">
        <v>9</v>
      </c>
      <c r="F9" s="108">
        <v>1219216.5808000001</v>
      </c>
    </row>
    <row r="10" spans="1:6" x14ac:dyDescent="0.25">
      <c r="A10" t="str">
        <f t="shared" si="0"/>
        <v>9362020</v>
      </c>
      <c r="B10">
        <v>936</v>
      </c>
      <c r="C10">
        <v>2020</v>
      </c>
      <c r="D10" t="s">
        <v>6</v>
      </c>
      <c r="E10" t="s">
        <v>10</v>
      </c>
      <c r="F10" s="108">
        <v>2414406.7694000001</v>
      </c>
    </row>
    <row r="11" spans="1:6" x14ac:dyDescent="0.25">
      <c r="A11" t="str">
        <f t="shared" si="0"/>
        <v>2022</v>
      </c>
      <c r="C11">
        <v>2022</v>
      </c>
      <c r="D11" t="s">
        <v>6</v>
      </c>
      <c r="E11" t="s">
        <v>10</v>
      </c>
      <c r="F11" s="108">
        <v>2135592.1472</v>
      </c>
    </row>
    <row r="12" spans="1:6" x14ac:dyDescent="0.25">
      <c r="A12" t="str">
        <f t="shared" si="0"/>
        <v>9892022</v>
      </c>
      <c r="B12">
        <v>989</v>
      </c>
      <c r="C12">
        <v>2022</v>
      </c>
      <c r="D12" t="s">
        <v>6</v>
      </c>
      <c r="E12" t="s">
        <v>11</v>
      </c>
      <c r="F12" s="108">
        <v>3268888.56</v>
      </c>
    </row>
    <row r="13" spans="1:6" x14ac:dyDescent="0.25">
      <c r="A13" t="str">
        <f t="shared" si="0"/>
        <v>9932020</v>
      </c>
      <c r="B13">
        <v>993</v>
      </c>
      <c r="C13">
        <v>2020</v>
      </c>
      <c r="D13" t="s">
        <v>6</v>
      </c>
      <c r="E13" t="s">
        <v>12</v>
      </c>
      <c r="F13" s="108">
        <v>2492367.1672</v>
      </c>
    </row>
    <row r="14" spans="1:6" x14ac:dyDescent="0.25">
      <c r="A14" t="str">
        <f t="shared" si="0"/>
        <v>9952022</v>
      </c>
      <c r="B14">
        <v>995</v>
      </c>
      <c r="C14">
        <v>2022</v>
      </c>
      <c r="D14" t="s">
        <v>6</v>
      </c>
      <c r="E14" t="s">
        <v>13</v>
      </c>
      <c r="F14" s="108">
        <v>2043055.35</v>
      </c>
    </row>
    <row r="15" spans="1:6" x14ac:dyDescent="0.25">
      <c r="A15" t="str">
        <f t="shared" si="0"/>
        <v>9992021</v>
      </c>
      <c r="B15">
        <v>999</v>
      </c>
      <c r="C15">
        <v>2021</v>
      </c>
      <c r="D15" t="s">
        <v>6</v>
      </c>
      <c r="E15" t="s">
        <v>14</v>
      </c>
      <c r="F15" s="108">
        <v>264441.48139999999</v>
      </c>
    </row>
    <row r="16" spans="1:6" x14ac:dyDescent="0.25">
      <c r="A16" t="str">
        <f t="shared" si="0"/>
        <v>2022</v>
      </c>
      <c r="C16">
        <v>2022</v>
      </c>
      <c r="D16" t="s">
        <v>6</v>
      </c>
      <c r="E16" t="s">
        <v>14</v>
      </c>
      <c r="F16" s="108">
        <v>3239702.0550000002</v>
      </c>
    </row>
    <row r="17" spans="1:6" x14ac:dyDescent="0.25">
      <c r="A17" t="str">
        <f t="shared" si="0"/>
        <v>10202020</v>
      </c>
      <c r="B17">
        <v>1020</v>
      </c>
      <c r="C17">
        <v>2020</v>
      </c>
      <c r="D17" t="s">
        <v>6</v>
      </c>
      <c r="E17" t="s">
        <v>15</v>
      </c>
      <c r="F17" s="108">
        <v>2301259.1416000002</v>
      </c>
    </row>
    <row r="18" spans="1:6" x14ac:dyDescent="0.25">
      <c r="A18" t="str">
        <f t="shared" si="0"/>
        <v>10212020</v>
      </c>
      <c r="B18">
        <v>1021</v>
      </c>
      <c r="C18">
        <v>2020</v>
      </c>
      <c r="D18" t="s">
        <v>6</v>
      </c>
      <c r="E18" t="s">
        <v>16</v>
      </c>
      <c r="F18" s="108">
        <v>1934968.7592</v>
      </c>
    </row>
    <row r="19" spans="1:6" x14ac:dyDescent="0.25">
      <c r="A19" t="str">
        <f t="shared" si="0"/>
        <v>2022</v>
      </c>
      <c r="C19">
        <v>2022</v>
      </c>
      <c r="D19" t="s">
        <v>6</v>
      </c>
      <c r="E19" t="s">
        <v>16</v>
      </c>
      <c r="F19" s="108">
        <v>2647685.3367999997</v>
      </c>
    </row>
    <row r="20" spans="1:6" x14ac:dyDescent="0.25">
      <c r="A20" t="str">
        <f t="shared" si="0"/>
        <v>10612020</v>
      </c>
      <c r="B20">
        <v>1061</v>
      </c>
      <c r="C20">
        <v>2020</v>
      </c>
      <c r="D20" t="s">
        <v>6</v>
      </c>
      <c r="E20" t="s">
        <v>17</v>
      </c>
      <c r="F20" s="108">
        <v>1712009.3959999999</v>
      </c>
    </row>
    <row r="21" spans="1:6" x14ac:dyDescent="0.25">
      <c r="A21" t="str">
        <f t="shared" si="0"/>
        <v>10622022</v>
      </c>
      <c r="B21">
        <v>1062</v>
      </c>
      <c r="C21">
        <v>2022</v>
      </c>
      <c r="D21" t="s">
        <v>6</v>
      </c>
      <c r="E21" t="s">
        <v>18</v>
      </c>
      <c r="F21" s="108">
        <v>3951852.7769999998</v>
      </c>
    </row>
    <row r="22" spans="1:6" x14ac:dyDescent="0.25">
      <c r="A22" t="str">
        <f t="shared" si="0"/>
        <v>11052020</v>
      </c>
      <c r="B22">
        <v>1105</v>
      </c>
      <c r="C22">
        <v>2020</v>
      </c>
      <c r="D22" t="s">
        <v>6</v>
      </c>
      <c r="E22" t="s">
        <v>19</v>
      </c>
      <c r="F22" s="108">
        <v>854669.72820000001</v>
      </c>
    </row>
    <row r="23" spans="1:6" x14ac:dyDescent="0.25">
      <c r="A23" t="str">
        <f t="shared" si="0"/>
        <v>11222021</v>
      </c>
      <c r="B23">
        <v>1122</v>
      </c>
      <c r="C23">
        <v>2021</v>
      </c>
      <c r="D23" t="s">
        <v>6</v>
      </c>
      <c r="E23" t="s">
        <v>20</v>
      </c>
      <c r="F23" s="108">
        <v>3249330.7927999999</v>
      </c>
    </row>
    <row r="24" spans="1:6" x14ac:dyDescent="0.25">
      <c r="A24" t="str">
        <f t="shared" si="0"/>
        <v>11242020</v>
      </c>
      <c r="B24">
        <v>1124</v>
      </c>
      <c r="C24">
        <v>2020</v>
      </c>
      <c r="D24" t="s">
        <v>6</v>
      </c>
      <c r="E24" t="s">
        <v>21</v>
      </c>
      <c r="F24" s="108">
        <v>911744.53879999998</v>
      </c>
    </row>
    <row r="25" spans="1:6" x14ac:dyDescent="0.25">
      <c r="A25" t="str">
        <f t="shared" si="0"/>
        <v>2021</v>
      </c>
      <c r="C25">
        <v>2021</v>
      </c>
      <c r="D25" t="s">
        <v>6</v>
      </c>
      <c r="E25" t="s">
        <v>21</v>
      </c>
      <c r="F25" s="108">
        <v>897461.28120000008</v>
      </c>
    </row>
    <row r="26" spans="1:6" x14ac:dyDescent="0.25">
      <c r="A26" t="str">
        <f t="shared" si="0"/>
        <v>11952021</v>
      </c>
      <c r="B26">
        <v>1195</v>
      </c>
      <c r="C26">
        <v>2021</v>
      </c>
      <c r="D26" t="s">
        <v>6</v>
      </c>
      <c r="E26" t="s">
        <v>22</v>
      </c>
      <c r="F26" s="108">
        <v>1788702.2364000001</v>
      </c>
    </row>
    <row r="27" spans="1:6" x14ac:dyDescent="0.25">
      <c r="A27" t="str">
        <f t="shared" si="0"/>
        <v>131592022</v>
      </c>
      <c r="B27">
        <v>13159</v>
      </c>
      <c r="C27">
        <v>2022</v>
      </c>
      <c r="D27" t="s">
        <v>6</v>
      </c>
      <c r="E27" t="s">
        <v>23</v>
      </c>
      <c r="F27" s="108">
        <v>1454097.7248</v>
      </c>
    </row>
    <row r="28" spans="1:6" x14ac:dyDescent="0.25">
      <c r="A28" t="str">
        <f t="shared" si="0"/>
        <v>131622022</v>
      </c>
      <c r="B28">
        <v>13162</v>
      </c>
      <c r="C28">
        <v>2022</v>
      </c>
      <c r="D28" t="s">
        <v>6</v>
      </c>
      <c r="E28" t="s">
        <v>24</v>
      </c>
      <c r="F28" s="108">
        <v>1454097.7248</v>
      </c>
    </row>
    <row r="29" spans="1:6" x14ac:dyDescent="0.25">
      <c r="A29" t="str">
        <f t="shared" si="0"/>
        <v>(пусто)Итого 2020 год</v>
      </c>
      <c r="B29" t="s">
        <v>87</v>
      </c>
      <c r="C29" t="s">
        <v>63</v>
      </c>
      <c r="D29" t="s">
        <v>87</v>
      </c>
      <c r="E29" t="s">
        <v>87</v>
      </c>
      <c r="F29" s="108">
        <v>19470366.001999997</v>
      </c>
    </row>
    <row r="30" spans="1:6" x14ac:dyDescent="0.25">
      <c r="A30" t="str">
        <f t="shared" si="0"/>
        <v>Итого 2021 год</v>
      </c>
      <c r="C30" t="s">
        <v>64</v>
      </c>
      <c r="D30" t="s">
        <v>87</v>
      </c>
      <c r="E30" t="s">
        <v>87</v>
      </c>
      <c r="F30" s="108">
        <v>21540480.280800004</v>
      </c>
    </row>
    <row r="31" spans="1:6" x14ac:dyDescent="0.25">
      <c r="A31" t="str">
        <f t="shared" si="0"/>
        <v>Итого 2022 год</v>
      </c>
      <c r="C31" t="s">
        <v>65</v>
      </c>
      <c r="D31" t="s">
        <v>87</v>
      </c>
      <c r="E31" t="s">
        <v>87</v>
      </c>
      <c r="F31" s="108">
        <v>22053592.827600002</v>
      </c>
    </row>
    <row r="32" spans="1:6" x14ac:dyDescent="0.25">
      <c r="C32" t="s">
        <v>87</v>
      </c>
      <c r="D32" t="s">
        <v>80</v>
      </c>
      <c r="E32" t="s">
        <v>87</v>
      </c>
      <c r="F32" s="108">
        <v>63064439.110399999</v>
      </c>
    </row>
    <row r="33" spans="2:6" x14ac:dyDescent="0.25">
      <c r="B33">
        <v>994</v>
      </c>
      <c r="C33">
        <v>2021</v>
      </c>
      <c r="D33" t="s">
        <v>6</v>
      </c>
      <c r="E33" t="s">
        <v>91</v>
      </c>
      <c r="F33" s="108">
        <v>4704625.5984000005</v>
      </c>
    </row>
    <row r="34" spans="2:6" x14ac:dyDescent="0.25">
      <c r="B34" t="s">
        <v>88</v>
      </c>
      <c r="F34" s="108">
        <v>189193317.3312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scale="76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workbookViewId="0">
      <selection activeCell="A21" sqref="A21:N24"/>
    </sheetView>
  </sheetViews>
  <sheetFormatPr defaultRowHeight="15" x14ac:dyDescent="0.25"/>
  <cols>
    <col min="1" max="1" width="9.140625" style="26" customWidth="1"/>
    <col min="2" max="2" width="9.140625" style="59" customWidth="1"/>
    <col min="3" max="3" width="39.7109375" style="26" customWidth="1"/>
    <col min="4" max="4" width="19" style="26" customWidth="1"/>
    <col min="5" max="5" width="11" style="59" customWidth="1"/>
    <col min="6" max="6" width="11.28515625" style="59" customWidth="1"/>
    <col min="7" max="7" width="11" style="59" customWidth="1"/>
    <col min="8" max="8" width="11.28515625" style="59" customWidth="1"/>
    <col min="9" max="9" width="12.7109375" style="59" customWidth="1"/>
    <col min="10" max="10" width="11" style="26" customWidth="1"/>
    <col min="11" max="11" width="10.85546875" style="26" customWidth="1"/>
    <col min="12" max="12" width="11" style="26" customWidth="1"/>
    <col min="13" max="13" width="19.28515625" style="26" customWidth="1"/>
    <col min="14" max="14" width="22.7109375" style="26" customWidth="1"/>
  </cols>
  <sheetData>
    <row r="1" spans="1:14" x14ac:dyDescent="0.25">
      <c r="A1" s="31"/>
      <c r="B1" s="32"/>
      <c r="C1" s="33"/>
      <c r="D1" s="34"/>
      <c r="E1" s="35"/>
      <c r="F1" s="35"/>
      <c r="G1" s="35"/>
      <c r="H1" s="35"/>
      <c r="I1" s="36"/>
      <c r="J1" s="33"/>
      <c r="K1" s="33"/>
      <c r="L1" s="33"/>
      <c r="M1" s="33"/>
      <c r="N1" s="37"/>
    </row>
    <row r="2" spans="1:14" x14ac:dyDescent="0.25">
      <c r="A2" s="31"/>
      <c r="B2" s="32"/>
      <c r="C2" s="33"/>
      <c r="D2" s="34"/>
      <c r="E2" s="35"/>
      <c r="F2" s="35"/>
      <c r="G2" s="35"/>
      <c r="H2" s="35"/>
      <c r="I2" s="36"/>
      <c r="J2" s="33"/>
      <c r="K2" s="33"/>
      <c r="L2" s="33"/>
      <c r="M2" s="33"/>
      <c r="N2" s="37"/>
    </row>
    <row r="3" spans="1:14" x14ac:dyDescent="0.25">
      <c r="A3" s="31"/>
      <c r="B3" s="32"/>
      <c r="C3" s="33"/>
      <c r="D3" s="34"/>
      <c r="E3" s="35"/>
      <c r="F3" s="35"/>
      <c r="G3" s="35"/>
      <c r="H3" s="35"/>
      <c r="I3" s="36"/>
      <c r="J3" s="33"/>
      <c r="K3" s="33"/>
      <c r="L3" s="33"/>
      <c r="M3" s="33"/>
      <c r="N3" s="37"/>
    </row>
    <row r="4" spans="1:14" x14ac:dyDescent="0.25">
      <c r="A4" s="31"/>
      <c r="B4" s="32"/>
      <c r="C4" s="33"/>
      <c r="D4" s="34"/>
      <c r="E4" s="35"/>
      <c r="F4" s="35"/>
      <c r="G4" s="35"/>
      <c r="H4" s="35"/>
      <c r="I4" s="36"/>
      <c r="J4" s="33"/>
      <c r="K4" s="33"/>
      <c r="L4" s="33"/>
      <c r="M4" s="33"/>
      <c r="N4" s="37"/>
    </row>
    <row r="5" spans="1:14" x14ac:dyDescent="0.25">
      <c r="A5" s="31"/>
      <c r="B5" s="32"/>
      <c r="C5" s="33"/>
      <c r="D5" s="34"/>
      <c r="E5" s="35"/>
      <c r="F5" s="35"/>
      <c r="G5" s="35"/>
      <c r="H5" s="35"/>
      <c r="I5" s="36"/>
      <c r="J5" s="33"/>
      <c r="K5" s="33"/>
      <c r="L5" s="33"/>
      <c r="M5" s="33"/>
      <c r="N5" s="37"/>
    </row>
    <row r="6" spans="1:14" x14ac:dyDescent="0.25">
      <c r="A6" s="31"/>
      <c r="B6" s="32"/>
      <c r="C6" s="33"/>
      <c r="D6" s="34"/>
      <c r="E6" s="35"/>
      <c r="F6" s="35"/>
      <c r="G6" s="35"/>
      <c r="H6" s="35"/>
      <c r="I6" s="36"/>
      <c r="J6" s="33"/>
      <c r="K6" s="33"/>
      <c r="L6" s="33"/>
      <c r="M6" s="33"/>
      <c r="N6" s="37"/>
    </row>
    <row r="7" spans="1:14" x14ac:dyDescent="0.25">
      <c r="A7" s="31"/>
      <c r="B7" s="32"/>
      <c r="C7" s="33"/>
      <c r="D7" s="34"/>
      <c r="E7" s="35"/>
      <c r="F7" s="35"/>
      <c r="G7" s="35"/>
      <c r="H7" s="35"/>
      <c r="I7" s="36"/>
      <c r="J7" s="33"/>
      <c r="K7" s="33"/>
      <c r="L7" s="33"/>
      <c r="M7" s="33"/>
      <c r="N7" s="37"/>
    </row>
    <row r="8" spans="1:14" x14ac:dyDescent="0.25">
      <c r="A8" s="31"/>
      <c r="B8" s="32"/>
      <c r="C8" s="33"/>
      <c r="D8" s="34"/>
      <c r="E8" s="35"/>
      <c r="F8" s="35"/>
      <c r="G8" s="35"/>
      <c r="H8" s="35"/>
      <c r="I8" s="36"/>
      <c r="J8" s="33"/>
      <c r="K8" s="33"/>
      <c r="L8" s="33"/>
      <c r="M8" s="33"/>
      <c r="N8" s="37"/>
    </row>
    <row r="9" spans="1:14" x14ac:dyDescent="0.25">
      <c r="A9" s="136" t="s">
        <v>50</v>
      </c>
      <c r="B9" s="136"/>
      <c r="C9" s="136"/>
      <c r="D9" s="136"/>
      <c r="E9" s="137"/>
      <c r="F9" s="137"/>
      <c r="G9" s="137"/>
      <c r="H9" s="137"/>
      <c r="I9" s="137"/>
      <c r="J9" s="136"/>
      <c r="K9" s="136"/>
      <c r="L9" s="136"/>
      <c r="M9" s="136"/>
      <c r="N9" s="136"/>
    </row>
    <row r="10" spans="1:14" x14ac:dyDescent="0.25">
      <c r="A10" s="138" t="s">
        <v>51</v>
      </c>
      <c r="B10" s="138"/>
      <c r="C10" s="138"/>
      <c r="D10" s="138"/>
      <c r="E10" s="139"/>
      <c r="F10" s="139"/>
      <c r="G10" s="139"/>
      <c r="H10" s="139"/>
      <c r="I10" s="139"/>
      <c r="J10" s="138"/>
      <c r="K10" s="138"/>
      <c r="L10" s="138"/>
      <c r="M10" s="138"/>
      <c r="N10" s="138"/>
    </row>
    <row r="11" spans="1:14" ht="15" customHeight="1" x14ac:dyDescent="0.25">
      <c r="A11" s="140" t="s">
        <v>52</v>
      </c>
      <c r="B11" s="142" t="s">
        <v>53</v>
      </c>
      <c r="C11" s="144" t="s">
        <v>31</v>
      </c>
      <c r="D11" s="146" t="s">
        <v>54</v>
      </c>
      <c r="E11" s="148" t="s">
        <v>55</v>
      </c>
      <c r="F11" s="148"/>
      <c r="G11" s="148"/>
      <c r="H11" s="148"/>
      <c r="I11" s="148"/>
      <c r="J11" s="150" t="s">
        <v>56</v>
      </c>
      <c r="K11" s="150"/>
      <c r="L11" s="150"/>
      <c r="M11" s="150"/>
      <c r="N11" s="150"/>
    </row>
    <row r="12" spans="1:14" x14ac:dyDescent="0.25">
      <c r="A12" s="140"/>
      <c r="B12" s="142"/>
      <c r="C12" s="144"/>
      <c r="D12" s="147"/>
      <c r="E12" s="149"/>
      <c r="F12" s="149"/>
      <c r="G12" s="149"/>
      <c r="H12" s="149"/>
      <c r="I12" s="149"/>
      <c r="J12" s="151"/>
      <c r="K12" s="151"/>
      <c r="L12" s="151"/>
      <c r="M12" s="151"/>
      <c r="N12" s="151"/>
    </row>
    <row r="13" spans="1:14" ht="28.5" x14ac:dyDescent="0.25">
      <c r="A13" s="140"/>
      <c r="B13" s="142"/>
      <c r="C13" s="144"/>
      <c r="D13" s="147"/>
      <c r="E13" s="38" t="s">
        <v>57</v>
      </c>
      <c r="F13" s="38" t="s">
        <v>58</v>
      </c>
      <c r="G13" s="38" t="s">
        <v>59</v>
      </c>
      <c r="H13" s="38" t="s">
        <v>60</v>
      </c>
      <c r="I13" s="38" t="s">
        <v>47</v>
      </c>
      <c r="J13" s="39" t="s">
        <v>57</v>
      </c>
      <c r="K13" s="39" t="s">
        <v>58</v>
      </c>
      <c r="L13" s="39" t="s">
        <v>59</v>
      </c>
      <c r="M13" s="39" t="s">
        <v>60</v>
      </c>
      <c r="N13" s="39" t="s">
        <v>47</v>
      </c>
    </row>
    <row r="14" spans="1:14" x14ac:dyDescent="0.25">
      <c r="A14" s="141"/>
      <c r="B14" s="143"/>
      <c r="C14" s="145"/>
      <c r="D14" s="40" t="s">
        <v>61</v>
      </c>
      <c r="E14" s="38" t="s">
        <v>66</v>
      </c>
      <c r="F14" s="38" t="s">
        <v>66</v>
      </c>
      <c r="G14" s="38" t="s">
        <v>66</v>
      </c>
      <c r="H14" s="38" t="s">
        <v>66</v>
      </c>
      <c r="I14" s="38" t="s">
        <v>66</v>
      </c>
      <c r="J14" s="39" t="s">
        <v>62</v>
      </c>
      <c r="K14" s="39" t="s">
        <v>62</v>
      </c>
      <c r="L14" s="39" t="s">
        <v>62</v>
      </c>
      <c r="M14" s="39" t="s">
        <v>62</v>
      </c>
      <c r="N14" s="39" t="s">
        <v>62</v>
      </c>
    </row>
    <row r="15" spans="1:14" x14ac:dyDescent="0.25">
      <c r="A15" s="41">
        <v>1</v>
      </c>
      <c r="B15" s="41">
        <v>2</v>
      </c>
      <c r="C15" s="41">
        <v>3</v>
      </c>
      <c r="D15" s="41">
        <v>4</v>
      </c>
      <c r="E15" s="41">
        <v>6</v>
      </c>
      <c r="F15" s="41">
        <v>7</v>
      </c>
      <c r="G15" s="41">
        <v>8</v>
      </c>
      <c r="H15" s="41">
        <v>9</v>
      </c>
      <c r="I15" s="41">
        <v>10</v>
      </c>
      <c r="J15" s="41">
        <v>11</v>
      </c>
      <c r="K15" s="41">
        <v>12</v>
      </c>
      <c r="L15" s="41">
        <v>13</v>
      </c>
      <c r="M15" s="41">
        <v>14</v>
      </c>
      <c r="N15" s="41">
        <v>15</v>
      </c>
    </row>
    <row r="16" spans="1:14" x14ac:dyDescent="0.25">
      <c r="A16" s="46">
        <v>1</v>
      </c>
      <c r="B16" s="47">
        <v>2020</v>
      </c>
      <c r="C16" s="42" t="s">
        <v>6</v>
      </c>
      <c r="D16" s="48">
        <f>'Таблица 1'!L24</f>
        <v>5704.4</v>
      </c>
      <c r="E16" s="49">
        <v>0</v>
      </c>
      <c r="F16" s="49">
        <v>0</v>
      </c>
      <c r="G16" s="49">
        <v>0</v>
      </c>
      <c r="H16" s="49">
        <v>10</v>
      </c>
      <c r="I16" s="44">
        <f>H16</f>
        <v>10</v>
      </c>
      <c r="J16" s="43">
        <v>0</v>
      </c>
      <c r="K16" s="43">
        <v>0</v>
      </c>
      <c r="L16" s="43">
        <v>0</v>
      </c>
      <c r="M16" s="43">
        <f>'Таблица 1'!R24</f>
        <v>15182379.677599998</v>
      </c>
      <c r="N16" s="43">
        <f>M16</f>
        <v>15182379.677599998</v>
      </c>
    </row>
    <row r="17" spans="1:14" x14ac:dyDescent="0.25">
      <c r="A17" s="47">
        <v>2</v>
      </c>
      <c r="B17" s="47">
        <v>2021</v>
      </c>
      <c r="C17" s="50" t="str">
        <f>$C$16</f>
        <v>Петровский городской округ</v>
      </c>
      <c r="D17" s="43">
        <f>'Таблица 1'!L29</f>
        <v>2805.5</v>
      </c>
      <c r="E17" s="49">
        <v>0</v>
      </c>
      <c r="F17" s="49">
        <v>0</v>
      </c>
      <c r="G17" s="49">
        <v>0</v>
      </c>
      <c r="H17" s="49">
        <v>5</v>
      </c>
      <c r="I17" s="49">
        <v>5</v>
      </c>
      <c r="J17" s="43">
        <v>0</v>
      </c>
      <c r="K17" s="43">
        <v>0</v>
      </c>
      <c r="L17" s="43">
        <v>0</v>
      </c>
      <c r="M17" s="43">
        <f>'Таблица 1'!R29</f>
        <v>5454008.3931999998</v>
      </c>
      <c r="N17" s="43">
        <f>M17</f>
        <v>5454008.3931999998</v>
      </c>
    </row>
    <row r="18" spans="1:14" x14ac:dyDescent="0.25">
      <c r="A18" s="46">
        <v>3</v>
      </c>
      <c r="B18" s="47">
        <v>2022</v>
      </c>
      <c r="C18" s="42" t="str">
        <f>$C$16</f>
        <v>Петровский городской округ</v>
      </c>
      <c r="D18" s="48">
        <f>'Таблица 1'!L39</f>
        <v>5875.0999999999995</v>
      </c>
      <c r="E18" s="49">
        <v>0</v>
      </c>
      <c r="F18" s="49">
        <v>0</v>
      </c>
      <c r="G18" s="49"/>
      <c r="H18" s="49">
        <v>12</v>
      </c>
      <c r="I18" s="49">
        <v>12</v>
      </c>
      <c r="J18" s="43">
        <v>0</v>
      </c>
      <c r="K18" s="43">
        <v>0</v>
      </c>
      <c r="L18" s="43">
        <v>0</v>
      </c>
      <c r="M18" s="43">
        <f>'Таблица 1'!R39</f>
        <v>20242576.065399997</v>
      </c>
      <c r="N18" s="43">
        <f>M18</f>
        <v>20242576.065399997</v>
      </c>
    </row>
    <row r="19" spans="1:14" x14ac:dyDescent="0.25">
      <c r="A19" s="45"/>
      <c r="B19" s="51"/>
      <c r="C19" s="112" t="s">
        <v>80</v>
      </c>
      <c r="D19" s="52">
        <f>D18+D17+D16</f>
        <v>14384.999999999998</v>
      </c>
      <c r="E19" s="52">
        <f t="shared" ref="E19:N19" si="0">E18+E17+E16</f>
        <v>0</v>
      </c>
      <c r="F19" s="52">
        <f t="shared" si="0"/>
        <v>0</v>
      </c>
      <c r="G19" s="52">
        <f t="shared" si="0"/>
        <v>0</v>
      </c>
      <c r="H19" s="52">
        <f t="shared" si="0"/>
        <v>27</v>
      </c>
      <c r="I19" s="52">
        <f t="shared" si="0"/>
        <v>27</v>
      </c>
      <c r="J19" s="52">
        <f t="shared" si="0"/>
        <v>0</v>
      </c>
      <c r="K19" s="52">
        <f t="shared" si="0"/>
        <v>0</v>
      </c>
      <c r="L19" s="52">
        <f t="shared" si="0"/>
        <v>0</v>
      </c>
      <c r="M19" s="52">
        <f>M18+M17+M16</f>
        <v>40878964.136199996</v>
      </c>
      <c r="N19" s="52">
        <f t="shared" si="0"/>
        <v>40878964.136199996</v>
      </c>
    </row>
    <row r="20" spans="1:14" ht="16.5" customHeight="1" x14ac:dyDescent="0.25">
      <c r="A20" s="23"/>
      <c r="B20" s="53"/>
      <c r="C20" s="54"/>
      <c r="D20" s="55"/>
      <c r="E20" s="57"/>
      <c r="F20" s="57"/>
      <c r="G20" s="57"/>
      <c r="H20" s="57"/>
      <c r="I20" s="57"/>
      <c r="J20" s="56"/>
      <c r="K20" s="56"/>
      <c r="L20" s="56"/>
      <c r="M20" s="56"/>
      <c r="N20" s="56"/>
    </row>
    <row r="21" spans="1:14" x14ac:dyDescent="0.25">
      <c r="A21" s="134" t="s">
        <v>94</v>
      </c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x14ac:dyDescent="0.25">
      <c r="A22" s="135"/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x14ac:dyDescent="0.25">
      <c r="A23" s="135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67.5" customHeight="1" x14ac:dyDescent="0.25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x14ac:dyDescent="0.25">
      <c r="A25" s="56"/>
      <c r="B25" s="53"/>
      <c r="C25" s="58"/>
      <c r="D25" s="55"/>
      <c r="E25" s="57"/>
      <c r="F25" s="57"/>
      <c r="G25" s="57"/>
      <c r="H25" s="57"/>
      <c r="I25" s="57"/>
      <c r="J25" s="56"/>
      <c r="K25" s="56"/>
      <c r="L25" s="56"/>
      <c r="M25" s="56"/>
      <c r="N25" s="56"/>
    </row>
    <row r="26" spans="1:14" x14ac:dyDescent="0.25">
      <c r="A26" s="56"/>
      <c r="B26" s="53"/>
      <c r="C26" s="58"/>
      <c r="D26" s="55"/>
      <c r="E26" s="57"/>
      <c r="F26" s="57"/>
      <c r="G26" s="57"/>
      <c r="H26" s="57"/>
      <c r="I26" s="57"/>
      <c r="J26" s="56"/>
      <c r="K26" s="56"/>
      <c r="L26" s="56"/>
      <c r="M26" s="56"/>
      <c r="N26" s="56"/>
    </row>
    <row r="27" spans="1:14" x14ac:dyDescent="0.25">
      <c r="A27" s="56"/>
      <c r="B27" s="53"/>
      <c r="C27" s="58"/>
      <c r="D27" s="55"/>
      <c r="E27" s="57"/>
      <c r="F27" s="57"/>
      <c r="G27" s="57"/>
      <c r="H27" s="57"/>
      <c r="I27" s="57"/>
      <c r="J27" s="56"/>
      <c r="K27" s="56"/>
      <c r="L27" s="56"/>
      <c r="M27" s="56"/>
      <c r="N27" s="56"/>
    </row>
    <row r="28" spans="1:14" x14ac:dyDescent="0.25">
      <c r="A28" s="56"/>
      <c r="B28" s="53"/>
      <c r="C28" s="58"/>
      <c r="D28" s="55"/>
      <c r="E28" s="57"/>
      <c r="F28" s="57"/>
      <c r="G28" s="57"/>
      <c r="H28" s="57"/>
      <c r="I28" s="57"/>
      <c r="J28" s="56"/>
      <c r="K28" s="56"/>
      <c r="L28" s="56"/>
      <c r="M28" s="56"/>
      <c r="N28" s="56"/>
    </row>
    <row r="29" spans="1:14" x14ac:dyDescent="0.25">
      <c r="A29" s="56"/>
      <c r="B29" s="53"/>
      <c r="C29" s="58"/>
      <c r="D29" s="55"/>
      <c r="E29" s="57"/>
      <c r="F29" s="57"/>
      <c r="G29" s="57"/>
      <c r="H29" s="57"/>
      <c r="I29" s="57"/>
      <c r="J29" s="56"/>
      <c r="K29" s="56"/>
      <c r="L29" s="56"/>
      <c r="M29" s="56"/>
      <c r="N29" s="56"/>
    </row>
    <row r="30" spans="1:14" x14ac:dyDescent="0.25">
      <c r="A30" s="56"/>
      <c r="B30" s="53"/>
      <c r="C30" s="58"/>
      <c r="D30" s="55"/>
      <c r="E30" s="57"/>
      <c r="F30" s="57"/>
      <c r="G30" s="57"/>
      <c r="H30" s="57"/>
      <c r="I30" s="57"/>
      <c r="J30" s="56"/>
      <c r="K30" s="56"/>
      <c r="L30" s="56"/>
      <c r="M30" s="56"/>
      <c r="N30" s="56"/>
    </row>
    <row r="31" spans="1:14" x14ac:dyDescent="0.25">
      <c r="A31" s="56"/>
      <c r="B31" s="53"/>
      <c r="C31" s="58"/>
      <c r="D31" s="55"/>
      <c r="E31" s="57"/>
      <c r="F31" s="57"/>
      <c r="G31" s="57"/>
      <c r="H31" s="57"/>
      <c r="I31" s="57"/>
      <c r="J31" s="56"/>
      <c r="K31" s="56"/>
      <c r="L31" s="56"/>
      <c r="M31" s="56"/>
      <c r="N31" s="56"/>
    </row>
    <row r="32" spans="1:14" x14ac:dyDescent="0.25">
      <c r="A32" s="56"/>
      <c r="B32" s="53"/>
      <c r="C32" s="58"/>
      <c r="D32" s="55"/>
      <c r="E32" s="57"/>
      <c r="F32" s="57"/>
      <c r="G32" s="57"/>
      <c r="H32" s="57"/>
      <c r="I32" s="57"/>
      <c r="J32" s="56"/>
      <c r="K32" s="56"/>
      <c r="L32" s="56"/>
      <c r="M32" s="56"/>
      <c r="N32" s="56"/>
    </row>
    <row r="33" spans="1:14" x14ac:dyDescent="0.25">
      <c r="A33" s="56"/>
      <c r="B33" s="53"/>
      <c r="C33" s="58"/>
      <c r="D33" s="55"/>
      <c r="E33" s="57"/>
      <c r="F33" s="57"/>
      <c r="G33" s="57"/>
      <c r="H33" s="57"/>
      <c r="I33" s="57"/>
      <c r="J33" s="56"/>
      <c r="K33" s="56"/>
      <c r="L33" s="56"/>
      <c r="M33" s="56"/>
      <c r="N33" s="56"/>
    </row>
    <row r="34" spans="1:14" x14ac:dyDescent="0.25">
      <c r="A34" s="56"/>
      <c r="B34" s="53"/>
      <c r="C34" s="58"/>
      <c r="D34" s="55"/>
      <c r="E34" s="57"/>
      <c r="F34" s="57"/>
      <c r="G34" s="57"/>
      <c r="H34" s="57"/>
      <c r="I34" s="57"/>
      <c r="J34" s="56"/>
      <c r="K34" s="56"/>
      <c r="L34" s="56"/>
      <c r="M34" s="56"/>
      <c r="N34" s="56"/>
    </row>
    <row r="35" spans="1:14" x14ac:dyDescent="0.25">
      <c r="A35" s="56"/>
      <c r="B35" s="53"/>
      <c r="C35" s="58"/>
      <c r="D35" s="55"/>
      <c r="E35" s="57"/>
      <c r="F35" s="57"/>
      <c r="G35" s="57"/>
      <c r="H35" s="57"/>
      <c r="I35" s="57"/>
      <c r="J35" s="56"/>
      <c r="K35" s="56"/>
      <c r="L35" s="56"/>
      <c r="M35" s="56"/>
      <c r="N35" s="56"/>
    </row>
    <row r="36" spans="1:14" x14ac:dyDescent="0.25">
      <c r="A36" s="56"/>
      <c r="B36" s="53"/>
      <c r="C36" s="58"/>
      <c r="D36" s="55"/>
      <c r="E36" s="57"/>
      <c r="F36" s="57"/>
      <c r="G36" s="57"/>
      <c r="H36" s="57"/>
      <c r="I36" s="57"/>
      <c r="J36" s="56"/>
      <c r="K36" s="56"/>
      <c r="L36" s="56"/>
      <c r="M36" s="56"/>
      <c r="N36" s="56"/>
    </row>
  </sheetData>
  <autoFilter ref="A15:N19"/>
  <mergeCells count="9">
    <mergeCell ref="A21:N24"/>
    <mergeCell ref="A9:N9"/>
    <mergeCell ref="A10:N10"/>
    <mergeCell ref="A11:A14"/>
    <mergeCell ref="B11:B14"/>
    <mergeCell ref="C11:C14"/>
    <mergeCell ref="D11:D13"/>
    <mergeCell ref="E11:I12"/>
    <mergeCell ref="J11:N12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Лист1</vt:lpstr>
      <vt:lpstr>Таблица 3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seryak</cp:lastModifiedBy>
  <cp:lastPrinted>2024-04-19T07:26:53Z</cp:lastPrinted>
  <dcterms:created xsi:type="dcterms:W3CDTF">2020-01-09T14:46:30Z</dcterms:created>
  <dcterms:modified xsi:type="dcterms:W3CDTF">2024-04-19T07:27:20Z</dcterms:modified>
</cp:coreProperties>
</file>