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форма 2п для МО и ГО" sheetId="1" state="visible" r:id="rId2"/>
  </sheets>
  <definedNames>
    <definedName function="false" hidden="false" localSheetId="0" name="_xlnm.Print_Area" vbProcedure="false">'форма 2п для МО и ГО'!$A$1:$L$187</definedName>
    <definedName function="false" hidden="false" localSheetId="0" name="_xlnm.Print_Titles" vbProcedure="false">'форма 2п для МО и ГО'!$8:$11</definedName>
  </definedName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<sst xmlns="http://schemas.openxmlformats.org/spreadsheetml/2006/main" count="719" uniqueCount="208">
  <si>
    <t xml:space="preserve">Приложение 1</t>
  </si>
  <si>
    <t xml:space="preserve">Предварительный прогноз социально-экономического развития Петровского городского округа Ставропольского края на период 2022-2024 годы</t>
  </si>
  <si>
    <t xml:space="preserve">Показатели</t>
  </si>
  <si>
    <t xml:space="preserve">Единица измерения</t>
  </si>
  <si>
    <t xml:space="preserve">Отчет</t>
  </si>
  <si>
    <t xml:space="preserve">Оценка показателя</t>
  </si>
  <si>
    <t xml:space="preserve">Прогноз</t>
  </si>
  <si>
    <t xml:space="preserve">консервативный</t>
  </si>
  <si>
    <t xml:space="preserve">базовый</t>
  </si>
  <si>
    <t xml:space="preserve">1 вариант</t>
  </si>
  <si>
    <t xml:space="preserve">2 вариант</t>
  </si>
  <si>
    <t xml:space="preserve">Население</t>
  </si>
  <si>
    <t xml:space="preserve">Численность населения (в среднегодовом исчислении)</t>
  </si>
  <si>
    <t xml:space="preserve">тыс. чел.</t>
  </si>
  <si>
    <t xml:space="preserve">Численность населения трудоспособного возраста
(на 1 января года)</t>
  </si>
  <si>
    <t xml:space="preserve">Численность населения старше трудоспособного возраста
(на 1 января года)</t>
  </si>
  <si>
    <t xml:space="preserve">Ожидаемая продолжительность жизни при рождении</t>
  </si>
  <si>
    <t xml:space="preserve">число лет</t>
  </si>
  <si>
    <t xml:space="preserve">Общий коэффициент рождаемости</t>
  </si>
  <si>
    <t xml:space="preserve">число родившихся живыми
на 1000 человек населения</t>
  </si>
  <si>
    <t xml:space="preserve">Общий коэффициент смертности</t>
  </si>
  <si>
    <t xml:space="preserve">число умерших на 1000 человек населения</t>
  </si>
  <si>
    <t xml:space="preserve">Коэффициент естественного прироста населения</t>
  </si>
  <si>
    <t xml:space="preserve">на 1000 человек населения</t>
  </si>
  <si>
    <t xml:space="preserve">Миграционный прирост (убыль)</t>
  </si>
  <si>
    <t xml:space="preserve">Промышленное производство</t>
  </si>
  <si>
    <t xml:space="preserve"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</si>
  <si>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 xml:space="preserve">млн. руб. </t>
  </si>
  <si>
    <t xml:space="preserve">Темп роста отгрузки - РАЗДЕЛ C: Обрабатывающие производства</t>
  </si>
  <si>
    <t xml:space="preserve">% к предыдущему году в действующих ценах</t>
  </si>
  <si>
    <t xml:space="preserve">Объем отгруженных товаров собственного производства, выполненных работ и услуг собственными силами - 10 Производство пищевых продуктов *</t>
  </si>
  <si>
    <t xml:space="preserve">-</t>
  </si>
  <si>
    <t xml:space="preserve">Темп роста отгрузки -10 Производство пищевых продуктов *</t>
  </si>
  <si>
    <t xml:space="preserve">Объем отгруженных товаров собственного производства, выполненных работ и услуг собственными силами - 11 Производство напитков *</t>
  </si>
  <si>
    <t xml:space="preserve">Темп роста отгрузки -11 Производство напитков *</t>
  </si>
  <si>
    <t xml:space="preserve">Объем отгруженных товаров собственного производства, выполненных работ и услуг собственными силами - 12 Производство табачных изделий *</t>
  </si>
  <si>
    <t xml:space="preserve">Темп роста отгрузки - 12 Производство табачных изделий *</t>
  </si>
  <si>
    <t xml:space="preserve">Объем отгруженных товаров собственного производства, выполненных работ и услуг собственными силами - 13 Производство текстильных изделий *</t>
  </si>
  <si>
    <t xml:space="preserve">Темп роста отгрузки - 13 Производство текстильных изделий*</t>
  </si>
  <si>
    <t xml:space="preserve">Объем отгруженных товаров собственного производства, выполненных работ и услуг собственными силами - 14 Производство одежды *</t>
  </si>
  <si>
    <t xml:space="preserve">Темп роста отгрузки - 14 Производство одежды *</t>
  </si>
  <si>
    <t xml:space="preserve"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</si>
  <si>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 xml:space="preserve">Темп отгрузки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</si>
  <si>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*</t>
  </si>
  <si>
    <t xml:space="preserve">Темп роста отгрузки - 17 Производство бумаги и бумажных изделий *</t>
  </si>
  <si>
    <t xml:space="preserve"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 *</t>
  </si>
  <si>
    <t xml:space="preserve">Темп роста отгрузки - 18 Деятельность полиграфическая и копирование носителей информации *</t>
  </si>
  <si>
    <t xml:space="preserve"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 **</t>
  </si>
  <si>
    <t xml:space="preserve">Темп роста отгрузки - 20 Производство химических веществ и химических продуктов **</t>
  </si>
  <si>
    <t xml:space="preserve"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 *</t>
  </si>
  <si>
    <t xml:space="preserve">Темп роста отгрузки - 21 Производство лекарственных средств и материалов, применяемых в медицинских целях *</t>
  </si>
  <si>
    <t xml:space="preserve"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 *</t>
  </si>
  <si>
    <t xml:space="preserve">Темп роста отгрузки - 22 Производство резиновых и пластмассовых изделий *</t>
  </si>
  <si>
    <t xml:space="preserve"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 *</t>
  </si>
  <si>
    <t xml:space="preserve">Темп роста отгрузки - 23 Производство прочей неметаллической минеральной продукции *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</si>
  <si>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*</t>
  </si>
  <si>
    <t xml:space="preserve">Темп роста отгрузки - 24 Производство металлургическое *</t>
  </si>
  <si>
    <t xml:space="preserve"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 *</t>
  </si>
  <si>
    <t xml:space="preserve">Темп роста отгрузки - 25 Производство готовых металлических изделий, кроме машин и оборудования *</t>
  </si>
  <si>
    <t xml:space="preserve"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 *</t>
  </si>
  <si>
    <t xml:space="preserve">Темп роста отгрузки - 26 Производство компьютеров, электронных и  оптических изделий *</t>
  </si>
  <si>
    <t xml:space="preserve">Объем отгруженных товаров собственного производства, выполненных работ и услуг собственными силами - 27 Производство электрического оборудования *</t>
  </si>
  <si>
    <t xml:space="preserve">Темп роста отгрузки - 27 Производство электрического оборудования *</t>
  </si>
  <si>
    <t xml:space="preserve"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 *</t>
  </si>
  <si>
    <t xml:space="preserve">Темп роста отгрузки - 30 Производство прочих транспортных средств и оборудования *</t>
  </si>
  <si>
    <t xml:space="preserve">Объем отгруженных товаров собственного производства, выполненных работ и услуг собственными силами - 31 Производство мебели *</t>
  </si>
  <si>
    <t xml:space="preserve">Темп роста отгрузки - 31 Производство мебели *</t>
  </si>
  <si>
    <t xml:space="preserve">Объем отгруженных товаров собственного производства, выполненных работ и услуг собственными силами - 32 Производство прочих готовых изделий *</t>
  </si>
  <si>
    <t xml:space="preserve">Темп роста отгрузки - 32 Производство прочих готовых изделий *</t>
  </si>
  <si>
    <t xml:space="preserve">Обеспечение электрической энергией, газом и паром; кондиционирование воздуха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</si>
  <si>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</si>
  <si>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 xml:space="preserve">Темп роста отгрузки - РАЗДЕЛ D: Обеспечение электрической энергией, газом и паром; кондиционирование воздуха</t>
  </si>
  <si>
    <t xml:space="preserve">Водоснабжение; водоотведение, организация сбора и утилизации отходов, деятельность по ликвидации загрязнений</t>
  </si>
  <si>
    <t xml:space="preserve"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</si>
  <si>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 xml:space="preserve"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</si>
  <si>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 xml:space="preserve">Сельское хозяйство</t>
  </si>
  <si>
    <t xml:space="preserve">Продукция сельского хозяйства</t>
  </si>
  <si>
    <t xml:space="preserve">млн руб.</t>
  </si>
  <si>
    <t xml:space="preserve">Индекс производства продукции сельского хозяйства</t>
  </si>
  <si>
    <t xml:space="preserve">% к предыдущему году
в сопоставимых ценах</t>
  </si>
  <si>
    <t xml:space="preserve">Продукция растениеводства</t>
  </si>
  <si>
    <t xml:space="preserve">Индекс производства продукции растениеводства</t>
  </si>
  <si>
    <t xml:space="preserve">Продукция животноводства</t>
  </si>
  <si>
    <t xml:space="preserve">Индекс производства продукции животноводства</t>
  </si>
  <si>
    <t xml:space="preserve">Производство важнейших видов продукции в натуральном выражении </t>
  </si>
  <si>
    <t xml:space="preserve">Валовой сбор зерна (в весе после доработки)</t>
  </si>
  <si>
    <t xml:space="preserve">тыс. тонн</t>
  </si>
  <si>
    <t xml:space="preserve">Валовой сбор сахарной свеклы </t>
  </si>
  <si>
    <t xml:space="preserve">Валовой сбор семян масличных культур – всего</t>
  </si>
  <si>
    <t xml:space="preserve">в том числе подсолнечника</t>
  </si>
  <si>
    <t xml:space="preserve">Валовой сбор картофеля</t>
  </si>
  <si>
    <t xml:space="preserve">Валовой сбор овощей</t>
  </si>
  <si>
    <t xml:space="preserve">Скот и птица на убой (в живом весе)</t>
  </si>
  <si>
    <t xml:space="preserve">Молоко</t>
  </si>
  <si>
    <t xml:space="preserve">Яйца</t>
  </si>
  <si>
    <t xml:space="preserve">млн.шт.</t>
  </si>
  <si>
    <t xml:space="preserve">Строительство</t>
  </si>
  <si>
    <t xml:space="preserve">Объем работ, выполненных по виду деятельности "Строительство"</t>
  </si>
  <si>
    <t xml:space="preserve">в ценах соответствующих лет; млн руб.</t>
  </si>
  <si>
    <t xml:space="preserve">Индекс физического объема работ, выполненных по виду деятельности "Строительство"</t>
  </si>
  <si>
    <t xml:space="preserve">Ввод в действие жилых домов</t>
  </si>
  <si>
    <t xml:space="preserve">тыс. кв. м. общей площади</t>
  </si>
  <si>
    <t xml:space="preserve">Торговля и услуги населению</t>
  </si>
  <si>
    <t xml:space="preserve">Оборот розничной торговли</t>
  </si>
  <si>
    <t xml:space="preserve">млн рублей</t>
  </si>
  <si>
    <t xml:space="preserve">Индекс физического объема оборота розничной торговли</t>
  </si>
  <si>
    <t xml:space="preserve">Объем платных услуг населению</t>
  </si>
  <si>
    <t xml:space="preserve">Индекс физического объема платных услуг населению</t>
  </si>
  <si>
    <t xml:space="preserve">Малое и среднее предпринимательство, включая микропредприятия (без учета индивидуальных предпринимателей)</t>
  </si>
  <si>
    <t xml:space="preserve">Количество малых и средних предприятий, включая микропредприятия (на конец года)</t>
  </si>
  <si>
    <t xml:space="preserve">единиц</t>
  </si>
  <si>
    <t xml:space="preserve"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</si>
  <si>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 xml:space="preserve">Оборот малых и средних предприятий, включая микропредприятия</t>
  </si>
  <si>
    <t xml:space="preserve">млрд руб.</t>
  </si>
  <si>
    <t xml:space="preserve">Инвестиции</t>
  </si>
  <si>
    <t xml:space="preserve">Инвестиции в основной капитал</t>
  </si>
  <si>
    <t xml:space="preserve">в ценах соответствующих лет; млн. руб.</t>
  </si>
  <si>
    <t xml:space="preserve">Индекс физического объема инвестиций в основной капитал</t>
  </si>
  <si>
    <t xml:space="preserve">% к предыдущему году в сопоставимых ценах</t>
  </si>
  <si>
    <t xml:space="preserve"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</si>
  <si>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 xml:space="preserve">Индекс физического объема</t>
  </si>
  <si>
    <t xml:space="preserve">Инвестиции в основной капитал по источникам финансирования</t>
  </si>
  <si>
    <t xml:space="preserve">Собственные средства</t>
  </si>
  <si>
    <t xml:space="preserve">млн. рублей</t>
  </si>
  <si>
    <t xml:space="preserve">Привлеченные средства, из них:</t>
  </si>
  <si>
    <t xml:space="preserve">     кредиты банков, в том числе:</t>
  </si>
  <si>
    <t xml:space="preserve">     кредиты иностранных банков</t>
  </si>
  <si>
    <t xml:space="preserve">Заемные средства других организаций</t>
  </si>
  <si>
    <t xml:space="preserve"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</si>
  <si>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</si>
  <si>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</si>
  <si>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</si>
  <si>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 xml:space="preserve">Прочие</t>
  </si>
  <si>
    <t xml:space="preserve">Консолидированный бюджет </t>
  </si>
  <si>
    <t xml:space="preserve">Доходы консолидированного бюджета </t>
  </si>
  <si>
    <t xml:space="preserve">Налоговые и неналоговые доходы, всего</t>
  </si>
  <si>
    <t xml:space="preserve">Налоговые доходы консолидированного бюджета муниципального образования Ставропольского края всего, в том числе:</t>
  </si>
  <si>
    <t xml:space="preserve">налог на прибыль организаций</t>
  </si>
  <si>
    <t xml:space="preserve">налог на доходы физических лиц</t>
  </si>
  <si>
    <t xml:space="preserve">налог на добычу полезных ископаемых</t>
  </si>
  <si>
    <t xml:space="preserve">акцизы</t>
  </si>
  <si>
    <t xml:space="preserve">налог, взимаемый в связи с применением упрощенной системы налогообложения</t>
  </si>
  <si>
    <t xml:space="preserve">налог на имущество физических лиц</t>
  </si>
  <si>
    <t xml:space="preserve">налог на имущество организаций</t>
  </si>
  <si>
    <t xml:space="preserve">налог на игорный бизнес</t>
  </si>
  <si>
    <t xml:space="preserve">транспортный налог</t>
  </si>
  <si>
    <t xml:space="preserve">земельный налог</t>
  </si>
  <si>
    <t xml:space="preserve">Неналоговые доходы</t>
  </si>
  <si>
    <t xml:space="preserve">Безвозмездные поступления всего, в том числе</t>
  </si>
  <si>
    <t xml:space="preserve">субсидии из федерального бюджета</t>
  </si>
  <si>
    <t xml:space="preserve">субвенции из федерального бюджета</t>
  </si>
  <si>
    <t xml:space="preserve">дотации из федерального бюджета, в том числе:</t>
  </si>
  <si>
    <t xml:space="preserve">дотации на выравнивание бюджетной обеспеченности</t>
  </si>
  <si>
    <t xml:space="preserve">Расходы консолидированного бюджета, в том числе по направлениям:</t>
  </si>
  <si>
    <t xml:space="preserve">общегосударственные вопросы</t>
  </si>
  <si>
    <t xml:space="preserve">национальная оборона</t>
  </si>
  <si>
    <t xml:space="preserve">национальная безопасность и правоохранительная деятельность</t>
  </si>
  <si>
    <t xml:space="preserve">национальная экономика</t>
  </si>
  <si>
    <t xml:space="preserve">жилищно-коммунальное хозяйство</t>
  </si>
  <si>
    <t xml:space="preserve">охрана окружающей среды</t>
  </si>
  <si>
    <t xml:space="preserve">образование</t>
  </si>
  <si>
    <t xml:space="preserve">культура, кинематография</t>
  </si>
  <si>
    <t xml:space="preserve">здравоохранение</t>
  </si>
  <si>
    <t xml:space="preserve">социальная политика</t>
  </si>
  <si>
    <t xml:space="preserve">физическая культура и спорт</t>
  </si>
  <si>
    <t xml:space="preserve">средства массовой информации</t>
  </si>
  <si>
    <t xml:space="preserve">обслуживание государственного и муниципального долга</t>
  </si>
  <si>
    <t xml:space="preserve">Дефицит(-),профицит(+) консолидированного бюджета</t>
  </si>
  <si>
    <t xml:space="preserve">млн.руб.</t>
  </si>
  <si>
    <t xml:space="preserve">Государственный долг муниципального образования</t>
  </si>
  <si>
    <t xml:space="preserve">Труд и занятость</t>
  </si>
  <si>
    <t xml:space="preserve">Численность рабочей силы</t>
  </si>
  <si>
    <t xml:space="preserve">Среднегодовая численность занятых в экономике (по данным баланса трудовых ресурсов)</t>
  </si>
  <si>
    <t xml:space="preserve">Среднесписочная численность работников организаций (без внешних совместителей)</t>
  </si>
  <si>
    <t xml:space="preserve">Номинальная начисленная среднемесячная заработная плата работников организаций</t>
  </si>
  <si>
    <t xml:space="preserve">рублей</t>
  </si>
  <si>
    <t xml:space="preserve">Темп роста номинальной начисленной среднемесячной заработной платы работников организаций</t>
  </si>
  <si>
    <t xml:space="preserve">% г/г</t>
  </si>
  <si>
    <t xml:space="preserve">Уровень зарегистрированной безработицы (на конец года)</t>
  </si>
  <si>
    <t xml:space="preserve">%</t>
  </si>
  <si>
    <t xml:space="preserve">Общая численность безработных (по методологии МОТ)</t>
  </si>
  <si>
    <t xml:space="preserve">Численность безработных, зарегистрированных в государственных учреждениях службы занятости населения (на конец года)</t>
  </si>
  <si>
    <t xml:space="preserve">Фонд заработной платы работников организаций</t>
  </si>
  <si>
    <t xml:space="preserve">Темп роста фонда заработной платы работников организаций</t>
  </si>
  <si>
    <t xml:space="preserve">Финансы организаций</t>
  </si>
  <si>
    <t xml:space="preserve">Темп роста прибыли прибыльных организаций для целей бухгалтерского учета</t>
  </si>
  <si>
    <t xml:space="preserve">Развитие социальной сферы</t>
  </si>
  <si>
    <t xml:space="preserve">Численность детей в дошкольных образовательных учреждениях</t>
  </si>
  <si>
    <t xml:space="preserve">чел.</t>
  </si>
  <si>
    <t xml:space="preserve">Обеспеченность: </t>
  </si>
  <si>
    <t xml:space="preserve">больничными койками на 10 000 человек населения</t>
  </si>
  <si>
    <t xml:space="preserve"> коек </t>
  </si>
  <si>
    <t xml:space="preserve">общедоступными  библиотеками</t>
  </si>
  <si>
    <t xml:space="preserve">учрежд. на 100 тыс.населения</t>
  </si>
  <si>
    <t xml:space="preserve">учреждениями культурно-досугового типа</t>
  </si>
  <si>
    <t xml:space="preserve">дошкольными образовательными учреждениями</t>
  </si>
  <si>
    <t xml:space="preserve">мест на 1000 детей в возрасте 1-6 лет</t>
  </si>
  <si>
    <t xml:space="preserve">Туризм</t>
  </si>
  <si>
    <t xml:space="preserve">Численность иностранных граждан, прибывших в регион по цели поездки туризм</t>
  </si>
  <si>
    <t xml:space="preserve">Все страны</t>
  </si>
  <si>
    <t xml:space="preserve">   Страны вне СНГ</t>
  </si>
  <si>
    <t xml:space="preserve">   Страны СНГ</t>
  </si>
  <si>
    <t xml:space="preserve">Численность российских граждан, выехавших за границу</t>
  </si>
  <si>
    <t xml:space="preserve">    Страны вне СНГ</t>
  </si>
  <si>
    <t xml:space="preserve">    Страны СНГ</t>
  </si>
  <si>
    <t xml:space="preserve">Количество российских посетителей из других регионов (резидентов)</t>
  </si>
  <si>
    <t xml:space="preserve">Количество российских туристов, посетивших муниципальное образование</t>
  </si>
  <si>
    <t xml:space="preserve">Объем платных услуг, оказываемых организациями санаторно-курортного и туристского комплексов муниципального образования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</si>
</sst>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@"/>
    <numFmt numFmtId="167" formatCode="0"/>
    <numFmt numFmtId="168" formatCode="General"/>
    <numFmt numFmtId="169" formatCode="#,##0.00"/>
  </numFmts>
  <fonts count="14">
    <font>
      <sz val="1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22"/>
      <name val="Times New Roman"/>
      <family val="1"/>
      <charset val="1"/>
    </font>
    <font>
      <sz val="25"/>
      <name val="Times New Roman"/>
      <family val="1"/>
      <charset val="1"/>
    </font>
    <font>
      <b val="true"/>
      <sz val="25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b val="true"/>
      <i val="true"/>
      <sz val="14"/>
      <name val="Times New Roman"/>
      <family val="1"/>
      <charset val="1"/>
    </font>
    <font>
      <i val="true"/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9" fillId="2" borderId="4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9" fillId="2" borderId="0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2" borderId="1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5" fontId="10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9" fillId="2" borderId="4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9" fillId="0" borderId="4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0" borderId="6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1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192"/>
  <sheetViews>
    <sheetView showFormulas="false" showGridLines="true" showRowColHeaders="true" showZeros="true" rightToLeft="false" tabSelected="true" showOutlineSymbols="true" defaultGridColor="true" view="pageBreakPreview" topLeftCell="A88" colorId="64" zoomScale="70" zoomScaleNormal="70" zoomScalePageLayoutView="70" workbookViewId="0">
      <selection pane="topLeft" activeCell="E95" activeCellId="0" sqref="E95"/>
    </sheetView>
  </sheetViews>
  <sheetFormatPr defaultColWidth="8.859375" defaultRowHeight="12.8" zeroHeight="false" outlineLevelRow="0" outlineLevelCol="0"/>
  <cols>
    <col collapsed="false" customWidth="true" hidden="false" outlineLevel="0" max="1" min="1" style="0" width="47.57"/>
    <col collapsed="false" customWidth="true" hidden="false" outlineLevel="0" max="2" min="2" style="1" width="22.86"/>
    <col collapsed="false" customWidth="true" hidden="false" outlineLevel="0" max="5" min="3" style="0" width="20.3"/>
    <col collapsed="false" customWidth="true" hidden="false" outlineLevel="0" max="11" min="6" style="0" width="21.43"/>
    <col collapsed="false" customWidth="true" hidden="false" outlineLevel="0" max="14" min="12" style="0" width="10.99"/>
    <col collapsed="false" customWidth="true" hidden="false" outlineLevel="0" max="15" min="15" style="0" width="11.71"/>
    <col collapsed="false" customWidth="true" hidden="false" outlineLevel="0" max="16" min="16" style="0" width="10.99"/>
    <col collapsed="false" customWidth="true" hidden="false" outlineLevel="0" max="17" min="17" style="0" width="10"/>
    <col collapsed="false" customWidth="true" hidden="false" outlineLevel="0" max="18" min="18" style="0" width="10.85"/>
    <col collapsed="false" customWidth="true" hidden="false" outlineLevel="0" max="19" min="19" style="0" width="10.99"/>
    <col collapsed="false" customWidth="true" hidden="false" outlineLevel="0" max="20" min="20" style="0" width="10.12"/>
    <col collapsed="false" customWidth="true" hidden="false" outlineLevel="0" max="21" min="21" style="0" width="18.29"/>
  </cols>
  <sheetData>
    <row r="1" customFormat="false" ht="25.5" hidden="false" customHeight="true" outlineLevel="0" collapsed="false">
      <c r="G1" s="2" t="s">
        <v>0</v>
      </c>
      <c r="H1" s="2"/>
      <c r="I1" s="2"/>
      <c r="J1" s="2"/>
      <c r="K1" s="2"/>
    </row>
    <row r="2" customFormat="false" ht="22.5" hidden="false" customHeight="true" outlineLevel="0" collapsed="false">
      <c r="G2" s="2"/>
      <c r="H2" s="2"/>
      <c r="I2" s="2"/>
      <c r="J2" s="2"/>
      <c r="K2" s="2"/>
    </row>
    <row r="3" customFormat="false" ht="41.25" hidden="false" customHeight="true" outlineLevel="0" collapsed="false">
      <c r="G3" s="2"/>
      <c r="H3" s="2"/>
      <c r="I3" s="2"/>
      <c r="J3" s="2"/>
      <c r="K3" s="2"/>
    </row>
    <row r="4" s="3" customFormat="true" ht="30.35" hidden="false" customHeight="false" outlineLevel="0" collapsed="false">
      <c r="B4" s="4"/>
      <c r="H4" s="5"/>
      <c r="I4" s="6"/>
      <c r="J4" s="7"/>
      <c r="K4" s="8"/>
      <c r="L4" s="5"/>
      <c r="M4" s="9"/>
      <c r="N4" s="9"/>
      <c r="O4" s="9"/>
      <c r="P4" s="9"/>
      <c r="Q4" s="9"/>
      <c r="R4" s="9"/>
      <c r="S4" s="9"/>
      <c r="T4" s="9"/>
    </row>
    <row r="5" s="3" customFormat="true" ht="30.35" hidden="false" customHeight="false" outlineLevel="0" collapsed="false">
      <c r="B5" s="4"/>
    </row>
    <row r="6" s="3" customFormat="true" ht="98.25" hidden="false" customHeight="true" outlineLevel="0" collapsed="false">
      <c r="A6" s="2" t="s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4"/>
      <c r="M6" s="4"/>
      <c r="N6" s="4"/>
      <c r="O6" s="4"/>
      <c r="P6" s="4"/>
      <c r="Q6" s="4"/>
      <c r="R6" s="4"/>
      <c r="S6" s="4"/>
      <c r="T6" s="4"/>
    </row>
    <row r="7" customFormat="false" ht="23.25" hidden="false" customHeight="true" outlineLevel="0" collapsed="false"/>
    <row r="8" s="13" customFormat="true" ht="37.5" hidden="false" customHeight="true" outlineLevel="0" collapsed="false">
      <c r="A8" s="10" t="s">
        <v>2</v>
      </c>
      <c r="B8" s="10" t="s">
        <v>3</v>
      </c>
      <c r="C8" s="10" t="s">
        <v>4</v>
      </c>
      <c r="D8" s="10" t="s">
        <v>4</v>
      </c>
      <c r="E8" s="10" t="s">
        <v>5</v>
      </c>
      <c r="F8" s="10" t="s">
        <v>6</v>
      </c>
      <c r="G8" s="10"/>
      <c r="H8" s="10"/>
      <c r="I8" s="10"/>
      <c r="J8" s="10"/>
      <c r="K8" s="10"/>
      <c r="L8" s="11"/>
      <c r="M8" s="12"/>
      <c r="N8" s="12"/>
      <c r="O8" s="12"/>
      <c r="P8" s="12"/>
      <c r="Q8" s="12"/>
      <c r="R8" s="12"/>
      <c r="S8" s="12"/>
      <c r="T8" s="12"/>
    </row>
    <row r="9" s="13" customFormat="true" ht="17.35" hidden="false" customHeight="false" outlineLevel="0" collapsed="false">
      <c r="A9" s="10"/>
      <c r="B9" s="10"/>
      <c r="C9" s="10" t="n">
        <v>2019</v>
      </c>
      <c r="D9" s="10" t="n">
        <v>2020</v>
      </c>
      <c r="E9" s="10" t="n">
        <v>2021</v>
      </c>
      <c r="F9" s="10" t="n">
        <v>2022</v>
      </c>
      <c r="G9" s="10"/>
      <c r="H9" s="10" t="n">
        <v>2023</v>
      </c>
      <c r="I9" s="10"/>
      <c r="J9" s="14" t="n">
        <v>2024</v>
      </c>
      <c r="K9" s="14"/>
      <c r="L9" s="15"/>
      <c r="M9" s="16"/>
      <c r="N9" s="16"/>
      <c r="O9" s="16"/>
      <c r="P9" s="16"/>
      <c r="Q9" s="16"/>
      <c r="R9" s="16"/>
      <c r="S9" s="16"/>
      <c r="T9" s="16"/>
    </row>
    <row r="10" s="13" customFormat="true" ht="33.75" hidden="false" customHeight="true" outlineLevel="0" collapsed="false">
      <c r="A10" s="10"/>
      <c r="B10" s="10"/>
      <c r="C10" s="10"/>
      <c r="D10" s="10"/>
      <c r="E10" s="10"/>
      <c r="F10" s="10" t="s">
        <v>7</v>
      </c>
      <c r="G10" s="10" t="s">
        <v>8</v>
      </c>
      <c r="H10" s="10" t="s">
        <v>7</v>
      </c>
      <c r="I10" s="10" t="s">
        <v>8</v>
      </c>
      <c r="J10" s="10" t="s">
        <v>7</v>
      </c>
      <c r="K10" s="10" t="s">
        <v>8</v>
      </c>
      <c r="L10" s="17"/>
      <c r="M10" s="18"/>
      <c r="N10" s="18"/>
      <c r="O10" s="18"/>
      <c r="P10" s="18"/>
      <c r="Q10" s="18"/>
      <c r="R10" s="18"/>
      <c r="S10" s="18"/>
      <c r="T10" s="18"/>
    </row>
    <row r="11" s="13" customFormat="true" ht="26.25" hidden="false" customHeight="true" outlineLevel="0" collapsed="false">
      <c r="A11" s="10"/>
      <c r="B11" s="10"/>
      <c r="C11" s="10"/>
      <c r="D11" s="10"/>
      <c r="E11" s="10"/>
      <c r="F11" s="10" t="s">
        <v>9</v>
      </c>
      <c r="G11" s="10" t="s">
        <v>10</v>
      </c>
      <c r="H11" s="10" t="s">
        <v>9</v>
      </c>
      <c r="I11" s="10" t="s">
        <v>10</v>
      </c>
      <c r="J11" s="10" t="s">
        <v>9</v>
      </c>
      <c r="K11" s="14" t="s">
        <v>10</v>
      </c>
      <c r="L11" s="17"/>
      <c r="M11" s="18"/>
      <c r="N11" s="18"/>
      <c r="O11" s="18"/>
      <c r="P11" s="18"/>
      <c r="Q11" s="18"/>
      <c r="R11" s="18"/>
      <c r="S11" s="18"/>
      <c r="T11" s="18"/>
    </row>
    <row r="12" s="13" customFormat="true" ht="35.25" hidden="false" customHeight="true" outlineLevel="0" collapsed="false">
      <c r="A12" s="19" t="s">
        <v>11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17"/>
      <c r="M12" s="18"/>
      <c r="N12" s="18"/>
      <c r="O12" s="18"/>
      <c r="P12" s="18"/>
      <c r="Q12" s="18"/>
      <c r="R12" s="18"/>
      <c r="S12" s="18"/>
      <c r="T12" s="18"/>
    </row>
    <row r="13" s="13" customFormat="true" ht="39" hidden="false" customHeight="true" outlineLevel="0" collapsed="false">
      <c r="A13" s="21" t="s">
        <v>12</v>
      </c>
      <c r="B13" s="10" t="s">
        <v>13</v>
      </c>
      <c r="C13" s="22" t="n">
        <v>71.5</v>
      </c>
      <c r="D13" s="22" t="n">
        <v>70.68</v>
      </c>
      <c r="E13" s="22" t="n">
        <v>69.84</v>
      </c>
      <c r="F13" s="22" t="n">
        <v>69</v>
      </c>
      <c r="G13" s="22" t="n">
        <v>69.06</v>
      </c>
      <c r="H13" s="22" t="n">
        <v>68.45</v>
      </c>
      <c r="I13" s="22" t="n">
        <v>68.57</v>
      </c>
      <c r="J13" s="22" t="n">
        <v>68.12</v>
      </c>
      <c r="K13" s="23" t="n">
        <v>68.16</v>
      </c>
      <c r="L13" s="17"/>
      <c r="M13" s="18"/>
      <c r="N13" s="18"/>
      <c r="O13" s="18"/>
      <c r="P13" s="18"/>
      <c r="Q13" s="18"/>
      <c r="R13" s="18"/>
      <c r="S13" s="18"/>
      <c r="T13" s="18"/>
    </row>
    <row r="14" s="13" customFormat="true" ht="63.75" hidden="false" customHeight="true" outlineLevel="0" collapsed="false">
      <c r="A14" s="21" t="s">
        <v>14</v>
      </c>
      <c r="B14" s="10" t="s">
        <v>13</v>
      </c>
      <c r="C14" s="22" t="n">
        <v>37.49</v>
      </c>
      <c r="D14" s="22" t="n">
        <v>37.77</v>
      </c>
      <c r="E14" s="22" t="n">
        <v>37.8</v>
      </c>
      <c r="F14" s="22" t="n">
        <v>37.82</v>
      </c>
      <c r="G14" s="22" t="n">
        <v>37.84</v>
      </c>
      <c r="H14" s="22" t="n">
        <v>37.86</v>
      </c>
      <c r="I14" s="22" t="n">
        <v>37.89</v>
      </c>
      <c r="J14" s="22" t="n">
        <v>37.9</v>
      </c>
      <c r="K14" s="23" t="n">
        <v>37.94</v>
      </c>
      <c r="L14" s="17"/>
      <c r="M14" s="18"/>
      <c r="N14" s="18"/>
      <c r="O14" s="18"/>
      <c r="P14" s="18"/>
      <c r="Q14" s="18"/>
      <c r="R14" s="18"/>
      <c r="S14" s="18"/>
      <c r="T14" s="18"/>
    </row>
    <row r="15" s="13" customFormat="true" ht="72" hidden="false" customHeight="true" outlineLevel="0" collapsed="false">
      <c r="A15" s="21" t="s">
        <v>15</v>
      </c>
      <c r="B15" s="10" t="s">
        <v>13</v>
      </c>
      <c r="C15" s="22" t="n">
        <v>21.68</v>
      </c>
      <c r="D15" s="22" t="n">
        <v>20.77</v>
      </c>
      <c r="E15" s="22" t="n">
        <v>20.75</v>
      </c>
      <c r="F15" s="22" t="n">
        <v>20.73</v>
      </c>
      <c r="G15" s="22" t="n">
        <v>20.74</v>
      </c>
      <c r="H15" s="22" t="n">
        <v>20.7</v>
      </c>
      <c r="I15" s="22" t="n">
        <v>20.72</v>
      </c>
      <c r="J15" s="22" t="n">
        <v>20.68</v>
      </c>
      <c r="K15" s="23" t="n">
        <v>20.64</v>
      </c>
      <c r="L15" s="17"/>
      <c r="M15" s="18"/>
      <c r="N15" s="18"/>
      <c r="O15" s="18"/>
      <c r="P15" s="18"/>
      <c r="Q15" s="18"/>
      <c r="R15" s="18"/>
      <c r="S15" s="18"/>
      <c r="T15" s="18"/>
    </row>
    <row r="16" s="13" customFormat="true" ht="66" hidden="false" customHeight="true" outlineLevel="0" collapsed="false">
      <c r="A16" s="21" t="s">
        <v>16</v>
      </c>
      <c r="B16" s="10" t="s">
        <v>17</v>
      </c>
      <c r="C16" s="22" t="n">
        <v>70.35</v>
      </c>
      <c r="D16" s="22" t="n">
        <v>70.55</v>
      </c>
      <c r="E16" s="22" t="n">
        <v>70.58</v>
      </c>
      <c r="F16" s="22" t="n">
        <v>70.58</v>
      </c>
      <c r="G16" s="22" t="n">
        <v>70.6</v>
      </c>
      <c r="H16" s="22" t="n">
        <v>70.6</v>
      </c>
      <c r="I16" s="22" t="n">
        <v>70.65</v>
      </c>
      <c r="J16" s="22" t="n">
        <v>70.7</v>
      </c>
      <c r="K16" s="23" t="n">
        <v>70.7</v>
      </c>
      <c r="L16" s="17"/>
      <c r="M16" s="18"/>
      <c r="N16" s="18"/>
      <c r="O16" s="18"/>
      <c r="P16" s="18"/>
      <c r="Q16" s="18"/>
      <c r="R16" s="18"/>
      <c r="S16" s="18"/>
      <c r="T16" s="18"/>
    </row>
    <row r="17" s="13" customFormat="true" ht="132" hidden="false" customHeight="true" outlineLevel="0" collapsed="false">
      <c r="A17" s="21" t="s">
        <v>18</v>
      </c>
      <c r="B17" s="10" t="s">
        <v>19</v>
      </c>
      <c r="C17" s="22" t="n">
        <v>7.8</v>
      </c>
      <c r="D17" s="22" t="n">
        <v>7.9</v>
      </c>
      <c r="E17" s="22" t="n">
        <v>7.9</v>
      </c>
      <c r="F17" s="22" t="n">
        <v>7.9</v>
      </c>
      <c r="G17" s="22" t="n">
        <v>8.1</v>
      </c>
      <c r="H17" s="22" t="n">
        <v>8</v>
      </c>
      <c r="I17" s="22" t="n">
        <v>8.2</v>
      </c>
      <c r="J17" s="22" t="n">
        <v>8.1</v>
      </c>
      <c r="K17" s="23" t="n">
        <v>8.3</v>
      </c>
      <c r="L17" s="17"/>
      <c r="M17" s="18"/>
      <c r="N17" s="18"/>
      <c r="O17" s="18"/>
      <c r="P17" s="18"/>
      <c r="Q17" s="18"/>
      <c r="R17" s="18"/>
      <c r="S17" s="18"/>
      <c r="T17" s="18"/>
    </row>
    <row r="18" s="13" customFormat="true" ht="98.25" hidden="false" customHeight="true" outlineLevel="0" collapsed="false">
      <c r="A18" s="21" t="s">
        <v>20</v>
      </c>
      <c r="B18" s="10" t="s">
        <v>21</v>
      </c>
      <c r="C18" s="22" t="n">
        <v>14.4</v>
      </c>
      <c r="D18" s="22" t="n">
        <v>16.9</v>
      </c>
      <c r="E18" s="22" t="n">
        <v>16.9</v>
      </c>
      <c r="F18" s="22" t="n">
        <v>16.1</v>
      </c>
      <c r="G18" s="22" t="n">
        <v>14.5</v>
      </c>
      <c r="H18" s="22" t="n">
        <v>14.7</v>
      </c>
      <c r="I18" s="22" t="n">
        <v>14.2</v>
      </c>
      <c r="J18" s="22" t="n">
        <v>14.5</v>
      </c>
      <c r="K18" s="23" t="n">
        <v>14.2</v>
      </c>
      <c r="L18" s="24"/>
      <c r="M18" s="25"/>
      <c r="N18" s="25"/>
      <c r="O18" s="25"/>
      <c r="P18" s="25"/>
      <c r="Q18" s="25"/>
      <c r="R18" s="25"/>
      <c r="S18" s="25"/>
      <c r="T18" s="25"/>
    </row>
    <row r="19" s="13" customFormat="true" ht="78" hidden="false" customHeight="true" outlineLevel="0" collapsed="false">
      <c r="A19" s="21" t="s">
        <v>22</v>
      </c>
      <c r="B19" s="10" t="s">
        <v>23</v>
      </c>
      <c r="C19" s="22" t="n">
        <v>-6.6</v>
      </c>
      <c r="D19" s="22" t="n">
        <v>-9</v>
      </c>
      <c r="E19" s="22" t="n">
        <v>-9</v>
      </c>
      <c r="F19" s="22" t="n">
        <v>-8.3</v>
      </c>
      <c r="G19" s="22" t="n">
        <v>-6.4</v>
      </c>
      <c r="H19" s="22" t="n">
        <v>-6.6</v>
      </c>
      <c r="I19" s="22" t="n">
        <v>-6</v>
      </c>
      <c r="J19" s="22" t="n">
        <v>-6.3</v>
      </c>
      <c r="K19" s="23" t="n">
        <v>-5.9</v>
      </c>
      <c r="L19" s="17"/>
      <c r="M19" s="18"/>
      <c r="N19" s="18"/>
      <c r="O19" s="18"/>
      <c r="P19" s="18"/>
      <c r="Q19" s="18"/>
      <c r="R19" s="18"/>
      <c r="S19" s="18"/>
      <c r="T19" s="18"/>
    </row>
    <row r="20" s="13" customFormat="true" ht="47.25" hidden="false" customHeight="true" outlineLevel="0" collapsed="false">
      <c r="A20" s="21" t="s">
        <v>24</v>
      </c>
      <c r="B20" s="10" t="s">
        <v>13</v>
      </c>
      <c r="C20" s="22" t="n">
        <v>-0.38</v>
      </c>
      <c r="D20" s="22" t="n">
        <v>-0.17</v>
      </c>
      <c r="E20" s="22" t="n">
        <v>-0.17</v>
      </c>
      <c r="F20" s="22" t="n">
        <v>-0.07</v>
      </c>
      <c r="G20" s="22" t="n">
        <v>-0.06</v>
      </c>
      <c r="H20" s="22" t="n">
        <v>-0.03</v>
      </c>
      <c r="I20" s="22" t="n">
        <v>0</v>
      </c>
      <c r="J20" s="22" t="n">
        <v>0.01</v>
      </c>
      <c r="K20" s="23" t="n">
        <v>0.1</v>
      </c>
      <c r="L20" s="17"/>
      <c r="M20" s="18"/>
      <c r="N20" s="18"/>
      <c r="O20" s="18"/>
      <c r="P20" s="18"/>
      <c r="Q20" s="18"/>
      <c r="R20" s="18"/>
      <c r="S20" s="18"/>
      <c r="T20" s="18"/>
    </row>
    <row r="21" s="13" customFormat="true" ht="26.25" hidden="false" customHeight="true" outlineLevel="0" collapsed="false">
      <c r="A21" s="19" t="s">
        <v>25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17"/>
      <c r="M21" s="18"/>
      <c r="N21" s="18"/>
      <c r="O21" s="18"/>
      <c r="P21" s="18"/>
      <c r="Q21" s="18"/>
      <c r="R21" s="18"/>
      <c r="S21" s="18"/>
      <c r="T21" s="18"/>
    </row>
    <row r="22" s="13" customFormat="true" ht="115.5" hidden="false" customHeight="true" outlineLevel="0" collapsed="false">
      <c r="A22" s="27" t="s">
        <v>26</v>
      </c>
      <c r="B22" s="28" t="s">
        <v>27</v>
      </c>
      <c r="C22" s="22" t="n">
        <v>3672.1</v>
      </c>
      <c r="D22" s="10" t="n">
        <v>4080.2</v>
      </c>
      <c r="E22" s="10" t="n">
        <v>4161.8</v>
      </c>
      <c r="F22" s="10" t="n">
        <v>4240.88</v>
      </c>
      <c r="G22" s="10" t="n">
        <v>4294.98</v>
      </c>
      <c r="H22" s="10" t="n">
        <v>4338.42</v>
      </c>
      <c r="I22" s="10" t="n">
        <v>4423.83</v>
      </c>
      <c r="J22" s="10" t="n">
        <v>4438.2</v>
      </c>
      <c r="K22" s="14" t="n">
        <v>4556.54</v>
      </c>
      <c r="L22" s="17"/>
      <c r="M22" s="18"/>
      <c r="N22" s="18"/>
      <c r="O22" s="18"/>
      <c r="P22" s="18"/>
      <c r="Q22" s="18"/>
      <c r="R22" s="18"/>
      <c r="S22" s="18"/>
      <c r="T22" s="18"/>
    </row>
    <row r="23" s="13" customFormat="true" ht="105.75" hidden="false" customHeight="true" outlineLevel="0" collapsed="false">
      <c r="A23" s="27" t="s">
        <v>28</v>
      </c>
      <c r="B23" s="28" t="s">
        <v>29</v>
      </c>
      <c r="C23" s="22" t="n">
        <v>127.494618429276</v>
      </c>
      <c r="D23" s="22" t="n">
        <f aca="false">D22/C22*100</f>
        <v>111.113531766564</v>
      </c>
      <c r="E23" s="22" t="n">
        <f aca="false">E22/D22*100</f>
        <v>101.99990196559</v>
      </c>
      <c r="F23" s="22" t="n">
        <f aca="false">F22/E22*100</f>
        <v>101.900139362776</v>
      </c>
      <c r="G23" s="22" t="n">
        <f aca="false">G22/E22*100</f>
        <v>103.200057667355</v>
      </c>
      <c r="H23" s="22" t="n">
        <f aca="false">H22/F22*100</f>
        <v>102.299994340797</v>
      </c>
      <c r="I23" s="22" t="n">
        <f aca="false">I22/G22*100</f>
        <v>103.000013969797</v>
      </c>
      <c r="J23" s="22" t="n">
        <f aca="false">J22/H22*100</f>
        <v>102.29991563749</v>
      </c>
      <c r="K23" s="23" t="n">
        <f aca="false">K22/I22*100</f>
        <v>102.99988923625</v>
      </c>
      <c r="L23" s="17"/>
      <c r="M23" s="18"/>
      <c r="N23" s="18"/>
      <c r="O23" s="18"/>
      <c r="P23" s="18"/>
      <c r="Q23" s="18"/>
      <c r="R23" s="18"/>
      <c r="S23" s="18"/>
      <c r="T23" s="18"/>
    </row>
    <row r="24" s="13" customFormat="true" ht="104.25" hidden="false" customHeight="true" outlineLevel="0" collapsed="false">
      <c r="A24" s="27" t="s">
        <v>30</v>
      </c>
      <c r="B24" s="28" t="s">
        <v>27</v>
      </c>
      <c r="C24" s="10" t="s">
        <v>31</v>
      </c>
      <c r="D24" s="10" t="s">
        <v>31</v>
      </c>
      <c r="E24" s="10" t="s">
        <v>31</v>
      </c>
      <c r="F24" s="10" t="s">
        <v>31</v>
      </c>
      <c r="G24" s="10" t="s">
        <v>31</v>
      </c>
      <c r="H24" s="10" t="s">
        <v>31</v>
      </c>
      <c r="I24" s="10" t="s">
        <v>31</v>
      </c>
      <c r="J24" s="10" t="s">
        <v>31</v>
      </c>
      <c r="K24" s="14" t="s">
        <v>31</v>
      </c>
      <c r="L24" s="17"/>
      <c r="M24" s="18"/>
      <c r="N24" s="18"/>
      <c r="O24" s="18"/>
      <c r="P24" s="18"/>
      <c r="Q24" s="18"/>
      <c r="R24" s="18"/>
      <c r="S24" s="18"/>
      <c r="T24" s="18"/>
    </row>
    <row r="25" s="13" customFormat="true" ht="93.75" hidden="false" customHeight="true" outlineLevel="0" collapsed="false">
      <c r="A25" s="27" t="s">
        <v>32</v>
      </c>
      <c r="B25" s="28" t="s">
        <v>29</v>
      </c>
      <c r="C25" s="10" t="s">
        <v>31</v>
      </c>
      <c r="D25" s="10" t="s">
        <v>31</v>
      </c>
      <c r="E25" s="10" t="s">
        <v>31</v>
      </c>
      <c r="F25" s="10" t="s">
        <v>31</v>
      </c>
      <c r="G25" s="10" t="s">
        <v>31</v>
      </c>
      <c r="H25" s="10" t="s">
        <v>31</v>
      </c>
      <c r="I25" s="10" t="s">
        <v>31</v>
      </c>
      <c r="J25" s="10" t="s">
        <v>31</v>
      </c>
      <c r="K25" s="14" t="s">
        <v>31</v>
      </c>
      <c r="L25" s="17"/>
      <c r="M25" s="18"/>
      <c r="N25" s="18"/>
      <c r="O25" s="18"/>
      <c r="P25" s="18"/>
      <c r="Q25" s="18"/>
      <c r="R25" s="18"/>
      <c r="S25" s="18"/>
      <c r="T25" s="18"/>
    </row>
    <row r="26" s="13" customFormat="true" ht="109.5" hidden="false" customHeight="true" outlineLevel="0" collapsed="false">
      <c r="A26" s="27" t="s">
        <v>33</v>
      </c>
      <c r="B26" s="29" t="s">
        <v>27</v>
      </c>
      <c r="C26" s="10" t="s">
        <v>31</v>
      </c>
      <c r="D26" s="10" t="s">
        <v>31</v>
      </c>
      <c r="E26" s="10" t="s">
        <v>31</v>
      </c>
      <c r="F26" s="10" t="s">
        <v>31</v>
      </c>
      <c r="G26" s="10" t="s">
        <v>31</v>
      </c>
      <c r="H26" s="10" t="s">
        <v>31</v>
      </c>
      <c r="I26" s="10" t="s">
        <v>31</v>
      </c>
      <c r="J26" s="10" t="s">
        <v>31</v>
      </c>
      <c r="K26" s="14" t="s">
        <v>31</v>
      </c>
      <c r="L26" s="17"/>
      <c r="M26" s="18"/>
      <c r="N26" s="18"/>
      <c r="O26" s="18"/>
      <c r="P26" s="18"/>
      <c r="Q26" s="18"/>
      <c r="R26" s="18"/>
      <c r="S26" s="18"/>
      <c r="T26" s="18"/>
    </row>
    <row r="27" s="13" customFormat="true" ht="102" hidden="false" customHeight="true" outlineLevel="0" collapsed="false">
      <c r="A27" s="27" t="s">
        <v>34</v>
      </c>
      <c r="B27" s="29" t="s">
        <v>29</v>
      </c>
      <c r="C27" s="10" t="s">
        <v>31</v>
      </c>
      <c r="D27" s="10" t="s">
        <v>31</v>
      </c>
      <c r="E27" s="10" t="s">
        <v>31</v>
      </c>
      <c r="F27" s="10" t="s">
        <v>31</v>
      </c>
      <c r="G27" s="10" t="s">
        <v>31</v>
      </c>
      <c r="H27" s="10" t="s">
        <v>31</v>
      </c>
      <c r="I27" s="10" t="s">
        <v>31</v>
      </c>
      <c r="J27" s="10" t="s">
        <v>31</v>
      </c>
      <c r="K27" s="14" t="s">
        <v>31</v>
      </c>
      <c r="L27" s="17"/>
      <c r="M27" s="18"/>
      <c r="N27" s="18"/>
      <c r="O27" s="18"/>
      <c r="P27" s="18"/>
      <c r="Q27" s="18"/>
      <c r="R27" s="18"/>
      <c r="S27" s="18"/>
      <c r="T27" s="18"/>
    </row>
    <row r="28" s="13" customFormat="true" ht="102.75" hidden="false" customHeight="true" outlineLevel="0" collapsed="false">
      <c r="A28" s="27" t="s">
        <v>35</v>
      </c>
      <c r="B28" s="29" t="s">
        <v>27</v>
      </c>
      <c r="C28" s="10" t="s">
        <v>31</v>
      </c>
      <c r="D28" s="10" t="s">
        <v>31</v>
      </c>
      <c r="E28" s="10" t="s">
        <v>31</v>
      </c>
      <c r="F28" s="10" t="s">
        <v>31</v>
      </c>
      <c r="G28" s="10" t="s">
        <v>31</v>
      </c>
      <c r="H28" s="10" t="s">
        <v>31</v>
      </c>
      <c r="I28" s="10" t="s">
        <v>31</v>
      </c>
      <c r="J28" s="10" t="s">
        <v>31</v>
      </c>
      <c r="K28" s="14" t="s">
        <v>31</v>
      </c>
      <c r="L28" s="17"/>
      <c r="M28" s="18"/>
      <c r="N28" s="18"/>
      <c r="O28" s="18"/>
      <c r="P28" s="18"/>
      <c r="Q28" s="18"/>
      <c r="R28" s="18"/>
      <c r="S28" s="18"/>
      <c r="T28" s="18"/>
    </row>
    <row r="29" s="13" customFormat="true" ht="103.5" hidden="false" customHeight="true" outlineLevel="0" collapsed="false">
      <c r="A29" s="27" t="s">
        <v>36</v>
      </c>
      <c r="B29" s="29" t="s">
        <v>29</v>
      </c>
      <c r="C29" s="10" t="s">
        <v>31</v>
      </c>
      <c r="D29" s="10" t="s">
        <v>31</v>
      </c>
      <c r="E29" s="10" t="s">
        <v>31</v>
      </c>
      <c r="F29" s="10" t="s">
        <v>31</v>
      </c>
      <c r="G29" s="10" t="s">
        <v>31</v>
      </c>
      <c r="H29" s="10" t="s">
        <v>31</v>
      </c>
      <c r="I29" s="10" t="s">
        <v>31</v>
      </c>
      <c r="J29" s="10" t="s">
        <v>31</v>
      </c>
      <c r="K29" s="14" t="s">
        <v>31</v>
      </c>
      <c r="L29" s="17"/>
      <c r="M29" s="18"/>
      <c r="N29" s="18"/>
      <c r="O29" s="18"/>
      <c r="P29" s="18"/>
      <c r="Q29" s="18"/>
      <c r="R29" s="18"/>
      <c r="S29" s="18"/>
      <c r="T29" s="18"/>
    </row>
    <row r="30" s="13" customFormat="true" ht="137.25" hidden="false" customHeight="true" outlineLevel="0" collapsed="false">
      <c r="A30" s="27" t="s">
        <v>37</v>
      </c>
      <c r="B30" s="29" t="s">
        <v>27</v>
      </c>
      <c r="C30" s="10" t="s">
        <v>31</v>
      </c>
      <c r="D30" s="10" t="s">
        <v>31</v>
      </c>
      <c r="E30" s="10" t="s">
        <v>31</v>
      </c>
      <c r="F30" s="10" t="s">
        <v>31</v>
      </c>
      <c r="G30" s="10" t="s">
        <v>31</v>
      </c>
      <c r="H30" s="10" t="s">
        <v>31</v>
      </c>
      <c r="I30" s="10" t="s">
        <v>31</v>
      </c>
      <c r="J30" s="10" t="s">
        <v>31</v>
      </c>
      <c r="K30" s="14" t="s">
        <v>31</v>
      </c>
      <c r="L30" s="17"/>
      <c r="M30" s="18"/>
      <c r="N30" s="18"/>
      <c r="O30" s="18"/>
      <c r="P30" s="18"/>
      <c r="Q30" s="18"/>
      <c r="R30" s="18"/>
      <c r="S30" s="18"/>
      <c r="T30" s="18"/>
    </row>
    <row r="31" s="13" customFormat="true" ht="137.25" hidden="false" customHeight="true" outlineLevel="0" collapsed="false">
      <c r="A31" s="27" t="s">
        <v>38</v>
      </c>
      <c r="B31" s="29" t="s">
        <v>29</v>
      </c>
      <c r="C31" s="10" t="s">
        <v>31</v>
      </c>
      <c r="D31" s="10" t="s">
        <v>31</v>
      </c>
      <c r="E31" s="10" t="s">
        <v>31</v>
      </c>
      <c r="F31" s="10" t="s">
        <v>31</v>
      </c>
      <c r="G31" s="10" t="s">
        <v>31</v>
      </c>
      <c r="H31" s="10" t="s">
        <v>31</v>
      </c>
      <c r="I31" s="10" t="s">
        <v>31</v>
      </c>
      <c r="J31" s="10" t="s">
        <v>31</v>
      </c>
      <c r="K31" s="14" t="s">
        <v>31</v>
      </c>
      <c r="L31" s="17"/>
      <c r="M31" s="18"/>
      <c r="N31" s="18"/>
      <c r="O31" s="18"/>
      <c r="P31" s="18"/>
      <c r="Q31" s="18"/>
      <c r="R31" s="18"/>
      <c r="S31" s="18"/>
      <c r="T31" s="18"/>
    </row>
    <row r="32" s="13" customFormat="true" ht="137.25" hidden="false" customHeight="true" outlineLevel="0" collapsed="false">
      <c r="A32" s="27" t="s">
        <v>39</v>
      </c>
      <c r="B32" s="29" t="s">
        <v>27</v>
      </c>
      <c r="C32" s="10" t="s">
        <v>31</v>
      </c>
      <c r="D32" s="10" t="s">
        <v>31</v>
      </c>
      <c r="E32" s="10" t="s">
        <v>31</v>
      </c>
      <c r="F32" s="10" t="s">
        <v>31</v>
      </c>
      <c r="G32" s="10" t="s">
        <v>31</v>
      </c>
      <c r="H32" s="10" t="s">
        <v>31</v>
      </c>
      <c r="I32" s="10" t="s">
        <v>31</v>
      </c>
      <c r="J32" s="10" t="s">
        <v>31</v>
      </c>
      <c r="K32" s="14" t="s">
        <v>31</v>
      </c>
      <c r="L32" s="17"/>
      <c r="M32" s="18"/>
      <c r="N32" s="18"/>
      <c r="O32" s="18"/>
      <c r="P32" s="18"/>
      <c r="Q32" s="18"/>
      <c r="R32" s="18"/>
      <c r="S32" s="18"/>
      <c r="T32" s="18"/>
    </row>
    <row r="33" s="13" customFormat="true" ht="105.75" hidden="false" customHeight="true" outlineLevel="0" collapsed="false">
      <c r="A33" s="27" t="s">
        <v>40</v>
      </c>
      <c r="B33" s="29" t="s">
        <v>29</v>
      </c>
      <c r="C33" s="10" t="s">
        <v>31</v>
      </c>
      <c r="D33" s="10" t="s">
        <v>31</v>
      </c>
      <c r="E33" s="10" t="s">
        <v>31</v>
      </c>
      <c r="F33" s="10" t="s">
        <v>31</v>
      </c>
      <c r="G33" s="10" t="s">
        <v>31</v>
      </c>
      <c r="H33" s="10" t="s">
        <v>31</v>
      </c>
      <c r="I33" s="10" t="s">
        <v>31</v>
      </c>
      <c r="J33" s="10" t="s">
        <v>31</v>
      </c>
      <c r="K33" s="14" t="s">
        <v>31</v>
      </c>
      <c r="L33" s="17"/>
      <c r="M33" s="18"/>
      <c r="N33" s="18"/>
      <c r="O33" s="18"/>
      <c r="P33" s="18"/>
      <c r="Q33" s="18"/>
      <c r="R33" s="18"/>
      <c r="S33" s="18"/>
      <c r="T33" s="18"/>
    </row>
    <row r="34" s="13" customFormat="true" ht="159.75" hidden="false" customHeight="true" outlineLevel="0" collapsed="false">
      <c r="A34" s="27" t="s">
        <v>41</v>
      </c>
      <c r="B34" s="28" t="s">
        <v>27</v>
      </c>
      <c r="C34" s="10" t="s">
        <v>31</v>
      </c>
      <c r="D34" s="10" t="s">
        <v>31</v>
      </c>
      <c r="E34" s="10" t="s">
        <v>31</v>
      </c>
      <c r="F34" s="10" t="s">
        <v>31</v>
      </c>
      <c r="G34" s="10" t="s">
        <v>31</v>
      </c>
      <c r="H34" s="10" t="s">
        <v>31</v>
      </c>
      <c r="I34" s="10" t="s">
        <v>31</v>
      </c>
      <c r="J34" s="10" t="s">
        <v>31</v>
      </c>
      <c r="K34" s="14" t="s">
        <v>31</v>
      </c>
      <c r="L34" s="17"/>
      <c r="M34" s="18"/>
      <c r="N34" s="18"/>
      <c r="O34" s="18"/>
      <c r="P34" s="18"/>
      <c r="Q34" s="18"/>
      <c r="R34" s="18"/>
      <c r="S34" s="18"/>
      <c r="T34" s="18"/>
    </row>
    <row r="35" s="13" customFormat="true" ht="137.25" hidden="false" customHeight="true" outlineLevel="0" collapsed="false">
      <c r="A35" s="27" t="s">
        <v>42</v>
      </c>
      <c r="B35" s="28" t="s">
        <v>29</v>
      </c>
      <c r="C35" s="10" t="s">
        <v>31</v>
      </c>
      <c r="D35" s="10" t="s">
        <v>31</v>
      </c>
      <c r="E35" s="10" t="s">
        <v>31</v>
      </c>
      <c r="F35" s="10" t="s">
        <v>31</v>
      </c>
      <c r="G35" s="10" t="s">
        <v>31</v>
      </c>
      <c r="H35" s="10" t="s">
        <v>31</v>
      </c>
      <c r="I35" s="10" t="s">
        <v>31</v>
      </c>
      <c r="J35" s="10" t="s">
        <v>31</v>
      </c>
      <c r="K35" s="14" t="s">
        <v>31</v>
      </c>
      <c r="L35" s="17"/>
      <c r="M35" s="18"/>
      <c r="N35" s="18"/>
      <c r="O35" s="18"/>
      <c r="P35" s="18"/>
      <c r="Q35" s="18"/>
      <c r="R35" s="18"/>
      <c r="S35" s="18"/>
      <c r="T35" s="18"/>
    </row>
    <row r="36" s="13" customFormat="true" ht="137.25" hidden="false" customHeight="true" outlineLevel="0" collapsed="false">
      <c r="A36" s="27" t="s">
        <v>43</v>
      </c>
      <c r="B36" s="28" t="s">
        <v>27</v>
      </c>
      <c r="C36" s="10" t="s">
        <v>31</v>
      </c>
      <c r="D36" s="10" t="s">
        <v>31</v>
      </c>
      <c r="E36" s="10" t="s">
        <v>31</v>
      </c>
      <c r="F36" s="10" t="s">
        <v>31</v>
      </c>
      <c r="G36" s="10" t="s">
        <v>31</v>
      </c>
      <c r="H36" s="10" t="s">
        <v>31</v>
      </c>
      <c r="I36" s="10" t="s">
        <v>31</v>
      </c>
      <c r="J36" s="10" t="s">
        <v>31</v>
      </c>
      <c r="K36" s="14" t="s">
        <v>31</v>
      </c>
      <c r="L36" s="17"/>
      <c r="M36" s="18"/>
      <c r="N36" s="18"/>
      <c r="O36" s="18"/>
      <c r="P36" s="18"/>
      <c r="Q36" s="18"/>
      <c r="R36" s="18"/>
      <c r="S36" s="18"/>
      <c r="T36" s="18"/>
    </row>
    <row r="37" s="13" customFormat="true" ht="110.25" hidden="false" customHeight="true" outlineLevel="0" collapsed="false">
      <c r="A37" s="27" t="s">
        <v>44</v>
      </c>
      <c r="B37" s="28" t="s">
        <v>29</v>
      </c>
      <c r="C37" s="10" t="s">
        <v>31</v>
      </c>
      <c r="D37" s="10" t="s">
        <v>31</v>
      </c>
      <c r="E37" s="10" t="s">
        <v>31</v>
      </c>
      <c r="F37" s="10" t="s">
        <v>31</v>
      </c>
      <c r="G37" s="10" t="s">
        <v>31</v>
      </c>
      <c r="H37" s="10" t="s">
        <v>31</v>
      </c>
      <c r="I37" s="10" t="s">
        <v>31</v>
      </c>
      <c r="J37" s="10" t="s">
        <v>31</v>
      </c>
      <c r="K37" s="14" t="s">
        <v>31</v>
      </c>
      <c r="L37" s="17"/>
      <c r="M37" s="18"/>
      <c r="N37" s="18"/>
      <c r="O37" s="18"/>
      <c r="P37" s="18"/>
      <c r="Q37" s="18"/>
      <c r="R37" s="18"/>
      <c r="S37" s="18"/>
      <c r="T37" s="18"/>
    </row>
    <row r="38" s="13" customFormat="true" ht="147" hidden="false" customHeight="true" outlineLevel="0" collapsed="false">
      <c r="A38" s="27" t="s">
        <v>45</v>
      </c>
      <c r="B38" s="29" t="s">
        <v>27</v>
      </c>
      <c r="C38" s="10" t="s">
        <v>31</v>
      </c>
      <c r="D38" s="10" t="s">
        <v>31</v>
      </c>
      <c r="E38" s="10" t="s">
        <v>31</v>
      </c>
      <c r="F38" s="10" t="s">
        <v>31</v>
      </c>
      <c r="G38" s="10" t="s">
        <v>31</v>
      </c>
      <c r="H38" s="10" t="s">
        <v>31</v>
      </c>
      <c r="I38" s="10" t="s">
        <v>31</v>
      </c>
      <c r="J38" s="10" t="s">
        <v>31</v>
      </c>
      <c r="K38" s="14" t="s">
        <v>31</v>
      </c>
      <c r="L38" s="17"/>
      <c r="M38" s="18"/>
      <c r="N38" s="18"/>
      <c r="O38" s="18"/>
      <c r="P38" s="18"/>
      <c r="Q38" s="18"/>
      <c r="R38" s="18"/>
      <c r="S38" s="18"/>
      <c r="T38" s="18"/>
    </row>
    <row r="39" s="13" customFormat="true" ht="120" hidden="false" customHeight="true" outlineLevel="0" collapsed="false">
      <c r="A39" s="27" t="s">
        <v>46</v>
      </c>
      <c r="B39" s="29" t="s">
        <v>29</v>
      </c>
      <c r="C39" s="10" t="s">
        <v>31</v>
      </c>
      <c r="D39" s="10" t="s">
        <v>31</v>
      </c>
      <c r="E39" s="10" t="s">
        <v>31</v>
      </c>
      <c r="F39" s="10" t="s">
        <v>31</v>
      </c>
      <c r="G39" s="10" t="s">
        <v>31</v>
      </c>
      <c r="H39" s="10" t="s">
        <v>31</v>
      </c>
      <c r="I39" s="10" t="s">
        <v>31</v>
      </c>
      <c r="J39" s="10" t="s">
        <v>31</v>
      </c>
      <c r="K39" s="14" t="s">
        <v>31</v>
      </c>
      <c r="L39" s="17"/>
      <c r="M39" s="18"/>
      <c r="N39" s="18"/>
      <c r="O39" s="18"/>
      <c r="P39" s="18"/>
      <c r="Q39" s="18"/>
      <c r="R39" s="18"/>
      <c r="S39" s="18"/>
      <c r="T39" s="18"/>
    </row>
    <row r="40" s="13" customFormat="true" ht="134.25" hidden="false" customHeight="true" outlineLevel="0" collapsed="false">
      <c r="A40" s="27" t="s">
        <v>47</v>
      </c>
      <c r="B40" s="28" t="s">
        <v>27</v>
      </c>
      <c r="C40" s="10" t="s">
        <v>31</v>
      </c>
      <c r="D40" s="10" t="s">
        <v>31</v>
      </c>
      <c r="E40" s="10" t="s">
        <v>31</v>
      </c>
      <c r="F40" s="10" t="s">
        <v>31</v>
      </c>
      <c r="G40" s="10" t="s">
        <v>31</v>
      </c>
      <c r="H40" s="10" t="s">
        <v>31</v>
      </c>
      <c r="I40" s="10" t="s">
        <v>31</v>
      </c>
      <c r="J40" s="10" t="s">
        <v>31</v>
      </c>
      <c r="K40" s="14" t="s">
        <v>31</v>
      </c>
      <c r="L40" s="17"/>
      <c r="M40" s="18"/>
      <c r="N40" s="18"/>
      <c r="O40" s="18"/>
      <c r="P40" s="18"/>
      <c r="Q40" s="18"/>
      <c r="R40" s="18"/>
      <c r="S40" s="18"/>
      <c r="T40" s="18"/>
    </row>
    <row r="41" s="13" customFormat="true" ht="108.75" hidden="false" customHeight="true" outlineLevel="0" collapsed="false">
      <c r="A41" s="27" t="s">
        <v>48</v>
      </c>
      <c r="B41" s="28" t="s">
        <v>29</v>
      </c>
      <c r="C41" s="10" t="s">
        <v>31</v>
      </c>
      <c r="D41" s="10" t="s">
        <v>31</v>
      </c>
      <c r="E41" s="10" t="s">
        <v>31</v>
      </c>
      <c r="F41" s="10" t="s">
        <v>31</v>
      </c>
      <c r="G41" s="10" t="s">
        <v>31</v>
      </c>
      <c r="H41" s="10" t="s">
        <v>31</v>
      </c>
      <c r="I41" s="10" t="s">
        <v>31</v>
      </c>
      <c r="J41" s="10" t="s">
        <v>31</v>
      </c>
      <c r="K41" s="14" t="s">
        <v>31</v>
      </c>
      <c r="L41" s="17"/>
      <c r="M41" s="18"/>
      <c r="N41" s="18"/>
      <c r="O41" s="18"/>
      <c r="P41" s="18"/>
      <c r="Q41" s="18"/>
      <c r="R41" s="18"/>
      <c r="S41" s="18"/>
      <c r="T41" s="18"/>
    </row>
    <row r="42" s="13" customFormat="true" ht="158.25" hidden="false" customHeight="true" outlineLevel="0" collapsed="false">
      <c r="A42" s="27" t="s">
        <v>49</v>
      </c>
      <c r="B42" s="29" t="s">
        <v>27</v>
      </c>
      <c r="C42" s="10" t="s">
        <v>31</v>
      </c>
      <c r="D42" s="10" t="s">
        <v>31</v>
      </c>
      <c r="E42" s="10" t="s">
        <v>31</v>
      </c>
      <c r="F42" s="10" t="s">
        <v>31</v>
      </c>
      <c r="G42" s="10" t="s">
        <v>31</v>
      </c>
      <c r="H42" s="10" t="s">
        <v>31</v>
      </c>
      <c r="I42" s="10" t="s">
        <v>31</v>
      </c>
      <c r="J42" s="10" t="s">
        <v>31</v>
      </c>
      <c r="K42" s="14" t="s">
        <v>31</v>
      </c>
      <c r="L42" s="17"/>
      <c r="M42" s="18"/>
      <c r="N42" s="18"/>
      <c r="O42" s="18"/>
      <c r="P42" s="18"/>
      <c r="Q42" s="18"/>
      <c r="R42" s="18"/>
      <c r="S42" s="18"/>
      <c r="T42" s="18"/>
    </row>
    <row r="43" s="13" customFormat="true" ht="120.75" hidden="false" customHeight="true" outlineLevel="0" collapsed="false">
      <c r="A43" s="27" t="s">
        <v>50</v>
      </c>
      <c r="B43" s="29" t="s">
        <v>29</v>
      </c>
      <c r="C43" s="10" t="s">
        <v>31</v>
      </c>
      <c r="D43" s="10" t="s">
        <v>31</v>
      </c>
      <c r="E43" s="10" t="s">
        <v>31</v>
      </c>
      <c r="F43" s="10" t="s">
        <v>31</v>
      </c>
      <c r="G43" s="10" t="s">
        <v>31</v>
      </c>
      <c r="H43" s="10" t="s">
        <v>31</v>
      </c>
      <c r="I43" s="10" t="s">
        <v>31</v>
      </c>
      <c r="J43" s="10" t="s">
        <v>31</v>
      </c>
      <c r="K43" s="14" t="s">
        <v>31</v>
      </c>
      <c r="L43" s="17"/>
      <c r="M43" s="18"/>
      <c r="N43" s="18"/>
      <c r="O43" s="18"/>
      <c r="P43" s="18"/>
      <c r="Q43" s="18"/>
      <c r="R43" s="18"/>
      <c r="S43" s="18"/>
      <c r="T43" s="18"/>
    </row>
    <row r="44" s="13" customFormat="true" ht="137.25" hidden="false" customHeight="true" outlineLevel="0" collapsed="false">
      <c r="A44" s="27" t="s">
        <v>51</v>
      </c>
      <c r="B44" s="28" t="s">
        <v>27</v>
      </c>
      <c r="C44" s="10" t="s">
        <v>31</v>
      </c>
      <c r="D44" s="10" t="s">
        <v>31</v>
      </c>
      <c r="E44" s="10" t="s">
        <v>31</v>
      </c>
      <c r="F44" s="10" t="s">
        <v>31</v>
      </c>
      <c r="G44" s="10" t="s">
        <v>31</v>
      </c>
      <c r="H44" s="10" t="s">
        <v>31</v>
      </c>
      <c r="I44" s="10" t="s">
        <v>31</v>
      </c>
      <c r="J44" s="10" t="s">
        <v>31</v>
      </c>
      <c r="K44" s="14" t="s">
        <v>31</v>
      </c>
      <c r="L44" s="17"/>
      <c r="M44" s="18"/>
      <c r="N44" s="18"/>
      <c r="O44" s="18"/>
      <c r="P44" s="18"/>
      <c r="Q44" s="18"/>
      <c r="R44" s="18"/>
      <c r="S44" s="18"/>
      <c r="T44" s="18"/>
    </row>
    <row r="45" s="13" customFormat="true" ht="125.25" hidden="false" customHeight="true" outlineLevel="0" collapsed="false">
      <c r="A45" s="27" t="s">
        <v>52</v>
      </c>
      <c r="B45" s="28" t="s">
        <v>29</v>
      </c>
      <c r="C45" s="10" t="s">
        <v>31</v>
      </c>
      <c r="D45" s="10" t="s">
        <v>31</v>
      </c>
      <c r="E45" s="10" t="s">
        <v>31</v>
      </c>
      <c r="F45" s="10" t="s">
        <v>31</v>
      </c>
      <c r="G45" s="10" t="s">
        <v>31</v>
      </c>
      <c r="H45" s="10" t="s">
        <v>31</v>
      </c>
      <c r="I45" s="10" t="s">
        <v>31</v>
      </c>
      <c r="J45" s="10" t="s">
        <v>31</v>
      </c>
      <c r="K45" s="14" t="s">
        <v>31</v>
      </c>
      <c r="L45" s="17"/>
      <c r="M45" s="18"/>
      <c r="N45" s="18"/>
      <c r="O45" s="18"/>
      <c r="P45" s="18"/>
      <c r="Q45" s="18"/>
      <c r="R45" s="18"/>
      <c r="S45" s="18"/>
      <c r="T45" s="18"/>
    </row>
    <row r="46" s="13" customFormat="true" ht="137.25" hidden="false" customHeight="true" outlineLevel="0" collapsed="false">
      <c r="A46" s="27" t="s">
        <v>53</v>
      </c>
      <c r="B46" s="28" t="s">
        <v>27</v>
      </c>
      <c r="C46" s="10" t="s">
        <v>31</v>
      </c>
      <c r="D46" s="10" t="s">
        <v>31</v>
      </c>
      <c r="E46" s="10" t="s">
        <v>31</v>
      </c>
      <c r="F46" s="10" t="s">
        <v>31</v>
      </c>
      <c r="G46" s="10" t="s">
        <v>31</v>
      </c>
      <c r="H46" s="10" t="s">
        <v>31</v>
      </c>
      <c r="I46" s="10" t="s">
        <v>31</v>
      </c>
      <c r="J46" s="10" t="s">
        <v>31</v>
      </c>
      <c r="K46" s="14" t="s">
        <v>31</v>
      </c>
      <c r="L46" s="17"/>
      <c r="M46" s="18"/>
      <c r="N46" s="18"/>
      <c r="O46" s="18"/>
      <c r="P46" s="18"/>
      <c r="Q46" s="18"/>
      <c r="R46" s="18"/>
      <c r="S46" s="18"/>
      <c r="T46" s="18"/>
    </row>
    <row r="47" s="13" customFormat="true" ht="137.25" hidden="false" customHeight="true" outlineLevel="0" collapsed="false">
      <c r="A47" s="27" t="s">
        <v>54</v>
      </c>
      <c r="B47" s="28" t="s">
        <v>29</v>
      </c>
      <c r="C47" s="10" t="s">
        <v>31</v>
      </c>
      <c r="D47" s="10" t="s">
        <v>31</v>
      </c>
      <c r="E47" s="10" t="s">
        <v>31</v>
      </c>
      <c r="F47" s="10" t="s">
        <v>31</v>
      </c>
      <c r="G47" s="10" t="s">
        <v>31</v>
      </c>
      <c r="H47" s="10" t="s">
        <v>31</v>
      </c>
      <c r="I47" s="10" t="s">
        <v>31</v>
      </c>
      <c r="J47" s="10" t="s">
        <v>31</v>
      </c>
      <c r="K47" s="14" t="s">
        <v>31</v>
      </c>
      <c r="L47" s="17"/>
      <c r="M47" s="18"/>
      <c r="N47" s="18"/>
      <c r="O47" s="18"/>
      <c r="P47" s="18"/>
      <c r="Q47" s="18"/>
      <c r="R47" s="18"/>
      <c r="S47" s="18"/>
      <c r="T47" s="18"/>
    </row>
    <row r="48" s="13" customFormat="true" ht="114.75" hidden="false" customHeight="true" outlineLevel="0" collapsed="false">
      <c r="A48" s="27" t="s">
        <v>55</v>
      </c>
      <c r="B48" s="28" t="s">
        <v>27</v>
      </c>
      <c r="C48" s="10" t="s">
        <v>31</v>
      </c>
      <c r="D48" s="10" t="s">
        <v>31</v>
      </c>
      <c r="E48" s="10" t="s">
        <v>31</v>
      </c>
      <c r="F48" s="10" t="s">
        <v>31</v>
      </c>
      <c r="G48" s="10" t="s">
        <v>31</v>
      </c>
      <c r="H48" s="10" t="s">
        <v>31</v>
      </c>
      <c r="I48" s="10" t="s">
        <v>31</v>
      </c>
      <c r="J48" s="10" t="s">
        <v>31</v>
      </c>
      <c r="K48" s="14" t="s">
        <v>31</v>
      </c>
      <c r="L48" s="17"/>
      <c r="M48" s="18"/>
      <c r="N48" s="18"/>
      <c r="O48" s="18"/>
      <c r="P48" s="18"/>
      <c r="Q48" s="18"/>
      <c r="R48" s="18"/>
      <c r="S48" s="18"/>
      <c r="T48" s="18"/>
    </row>
    <row r="49" s="13" customFormat="true" ht="111" hidden="false" customHeight="true" outlineLevel="0" collapsed="false">
      <c r="A49" s="27" t="s">
        <v>56</v>
      </c>
      <c r="B49" s="28" t="s">
        <v>29</v>
      </c>
      <c r="C49" s="10" t="s">
        <v>31</v>
      </c>
      <c r="D49" s="10" t="s">
        <v>31</v>
      </c>
      <c r="E49" s="10" t="s">
        <v>31</v>
      </c>
      <c r="F49" s="10" t="s">
        <v>31</v>
      </c>
      <c r="G49" s="10" t="s">
        <v>31</v>
      </c>
      <c r="H49" s="10" t="s">
        <v>31</v>
      </c>
      <c r="I49" s="10" t="s">
        <v>31</v>
      </c>
      <c r="J49" s="10" t="s">
        <v>31</v>
      </c>
      <c r="K49" s="14" t="s">
        <v>31</v>
      </c>
      <c r="L49" s="17"/>
      <c r="M49" s="18"/>
      <c r="N49" s="18"/>
      <c r="O49" s="18"/>
      <c r="P49" s="18"/>
      <c r="Q49" s="18"/>
      <c r="R49" s="18"/>
      <c r="S49" s="18"/>
      <c r="T49" s="18"/>
    </row>
    <row r="50" s="13" customFormat="true" ht="141.75" hidden="false" customHeight="true" outlineLevel="0" collapsed="false">
      <c r="A50" s="27" t="s">
        <v>57</v>
      </c>
      <c r="B50" s="29" t="s">
        <v>27</v>
      </c>
      <c r="C50" s="10" t="s">
        <v>31</v>
      </c>
      <c r="D50" s="10" t="s">
        <v>31</v>
      </c>
      <c r="E50" s="10" t="s">
        <v>31</v>
      </c>
      <c r="F50" s="10" t="s">
        <v>31</v>
      </c>
      <c r="G50" s="10" t="s">
        <v>31</v>
      </c>
      <c r="H50" s="10" t="s">
        <v>31</v>
      </c>
      <c r="I50" s="10" t="s">
        <v>31</v>
      </c>
      <c r="J50" s="10" t="s">
        <v>31</v>
      </c>
      <c r="K50" s="14" t="s">
        <v>31</v>
      </c>
      <c r="L50" s="17"/>
      <c r="M50" s="18"/>
      <c r="N50" s="18"/>
      <c r="O50" s="18"/>
      <c r="P50" s="18"/>
      <c r="Q50" s="18"/>
      <c r="R50" s="18"/>
      <c r="S50" s="18"/>
      <c r="T50" s="18"/>
    </row>
    <row r="51" s="13" customFormat="true" ht="137.25" hidden="false" customHeight="true" outlineLevel="0" collapsed="false">
      <c r="A51" s="27" t="s">
        <v>58</v>
      </c>
      <c r="B51" s="29" t="s">
        <v>29</v>
      </c>
      <c r="C51" s="10" t="s">
        <v>31</v>
      </c>
      <c r="D51" s="10" t="s">
        <v>31</v>
      </c>
      <c r="E51" s="10" t="s">
        <v>31</v>
      </c>
      <c r="F51" s="10" t="s">
        <v>31</v>
      </c>
      <c r="G51" s="10" t="s">
        <v>31</v>
      </c>
      <c r="H51" s="10" t="s">
        <v>31</v>
      </c>
      <c r="I51" s="10" t="s">
        <v>31</v>
      </c>
      <c r="J51" s="10" t="s">
        <v>31</v>
      </c>
      <c r="K51" s="14" t="s">
        <v>31</v>
      </c>
      <c r="L51" s="17"/>
      <c r="M51" s="18"/>
      <c r="N51" s="18"/>
      <c r="O51" s="18"/>
      <c r="P51" s="18"/>
      <c r="Q51" s="18"/>
      <c r="R51" s="18"/>
      <c r="S51" s="18"/>
      <c r="T51" s="18"/>
    </row>
    <row r="52" s="13" customFormat="true" ht="150" hidden="false" customHeight="true" outlineLevel="0" collapsed="false">
      <c r="A52" s="27" t="s">
        <v>59</v>
      </c>
      <c r="B52" s="29" t="s">
        <v>27</v>
      </c>
      <c r="C52" s="10" t="s">
        <v>31</v>
      </c>
      <c r="D52" s="10" t="s">
        <v>31</v>
      </c>
      <c r="E52" s="10" t="s">
        <v>31</v>
      </c>
      <c r="F52" s="10" t="s">
        <v>31</v>
      </c>
      <c r="G52" s="10" t="s">
        <v>31</v>
      </c>
      <c r="H52" s="10" t="s">
        <v>31</v>
      </c>
      <c r="I52" s="10" t="s">
        <v>31</v>
      </c>
      <c r="J52" s="10" t="s">
        <v>31</v>
      </c>
      <c r="K52" s="14" t="s">
        <v>31</v>
      </c>
      <c r="L52" s="17"/>
      <c r="M52" s="18"/>
      <c r="N52" s="18"/>
      <c r="O52" s="18"/>
      <c r="P52" s="18"/>
      <c r="Q52" s="18"/>
      <c r="R52" s="18"/>
      <c r="S52" s="18"/>
      <c r="T52" s="18"/>
    </row>
    <row r="53" s="13" customFormat="true" ht="137.25" hidden="false" customHeight="true" outlineLevel="0" collapsed="false">
      <c r="A53" s="27" t="s">
        <v>60</v>
      </c>
      <c r="B53" s="29" t="s">
        <v>29</v>
      </c>
      <c r="C53" s="10" t="s">
        <v>31</v>
      </c>
      <c r="D53" s="10" t="s">
        <v>31</v>
      </c>
      <c r="E53" s="10" t="s">
        <v>31</v>
      </c>
      <c r="F53" s="10" t="s">
        <v>31</v>
      </c>
      <c r="G53" s="10" t="s">
        <v>31</v>
      </c>
      <c r="H53" s="10" t="s">
        <v>31</v>
      </c>
      <c r="I53" s="10" t="s">
        <v>31</v>
      </c>
      <c r="J53" s="10" t="s">
        <v>31</v>
      </c>
      <c r="K53" s="14" t="s">
        <v>31</v>
      </c>
      <c r="L53" s="17"/>
      <c r="M53" s="18"/>
      <c r="N53" s="18"/>
      <c r="O53" s="18"/>
      <c r="P53" s="18"/>
      <c r="Q53" s="18"/>
      <c r="R53" s="18"/>
      <c r="S53" s="18"/>
      <c r="T53" s="18"/>
    </row>
    <row r="54" s="13" customFormat="true" ht="145.5" hidden="false" customHeight="true" outlineLevel="0" collapsed="false">
      <c r="A54" s="27" t="s">
        <v>61</v>
      </c>
      <c r="B54" s="28" t="s">
        <v>27</v>
      </c>
      <c r="C54" s="10" t="s">
        <v>31</v>
      </c>
      <c r="D54" s="10" t="s">
        <v>31</v>
      </c>
      <c r="E54" s="10" t="s">
        <v>31</v>
      </c>
      <c r="F54" s="10" t="s">
        <v>31</v>
      </c>
      <c r="G54" s="10" t="s">
        <v>31</v>
      </c>
      <c r="H54" s="10" t="s">
        <v>31</v>
      </c>
      <c r="I54" s="10" t="s">
        <v>31</v>
      </c>
      <c r="J54" s="10" t="s">
        <v>31</v>
      </c>
      <c r="K54" s="14" t="s">
        <v>31</v>
      </c>
      <c r="L54" s="17"/>
      <c r="M54" s="18"/>
      <c r="N54" s="18"/>
      <c r="O54" s="18"/>
      <c r="P54" s="18"/>
      <c r="Q54" s="18"/>
      <c r="R54" s="18"/>
      <c r="S54" s="18"/>
      <c r="T54" s="18"/>
    </row>
    <row r="55" s="13" customFormat="true" ht="119.25" hidden="false" customHeight="true" outlineLevel="0" collapsed="false">
      <c r="A55" s="27" t="s">
        <v>62</v>
      </c>
      <c r="B55" s="28" t="s">
        <v>29</v>
      </c>
      <c r="C55" s="10" t="s">
        <v>31</v>
      </c>
      <c r="D55" s="10" t="s">
        <v>31</v>
      </c>
      <c r="E55" s="10" t="s">
        <v>31</v>
      </c>
      <c r="F55" s="10" t="s">
        <v>31</v>
      </c>
      <c r="G55" s="10" t="s">
        <v>31</v>
      </c>
      <c r="H55" s="10" t="s">
        <v>31</v>
      </c>
      <c r="I55" s="10" t="s">
        <v>31</v>
      </c>
      <c r="J55" s="10" t="s">
        <v>31</v>
      </c>
      <c r="K55" s="14" t="s">
        <v>31</v>
      </c>
      <c r="L55" s="17"/>
      <c r="M55" s="18"/>
      <c r="N55" s="18"/>
      <c r="O55" s="18"/>
      <c r="P55" s="18"/>
      <c r="Q55" s="18"/>
      <c r="R55" s="18"/>
      <c r="S55" s="18"/>
      <c r="T55" s="18"/>
    </row>
    <row r="56" s="13" customFormat="true" ht="147.75" hidden="false" customHeight="true" outlineLevel="0" collapsed="false">
      <c r="A56" s="27" t="s">
        <v>63</v>
      </c>
      <c r="B56" s="29" t="s">
        <v>27</v>
      </c>
      <c r="C56" s="10" t="s">
        <v>31</v>
      </c>
      <c r="D56" s="10" t="s">
        <v>31</v>
      </c>
      <c r="E56" s="10" t="s">
        <v>31</v>
      </c>
      <c r="F56" s="10" t="s">
        <v>31</v>
      </c>
      <c r="G56" s="10" t="s">
        <v>31</v>
      </c>
      <c r="H56" s="10" t="s">
        <v>31</v>
      </c>
      <c r="I56" s="10" t="s">
        <v>31</v>
      </c>
      <c r="J56" s="10" t="s">
        <v>31</v>
      </c>
      <c r="K56" s="14" t="s">
        <v>31</v>
      </c>
      <c r="L56" s="17"/>
      <c r="M56" s="18"/>
      <c r="N56" s="18"/>
      <c r="O56" s="18"/>
      <c r="P56" s="18"/>
      <c r="Q56" s="18"/>
      <c r="R56" s="18"/>
      <c r="S56" s="18"/>
      <c r="T56" s="18"/>
    </row>
    <row r="57" s="13" customFormat="true" ht="137.25" hidden="false" customHeight="true" outlineLevel="0" collapsed="false">
      <c r="A57" s="27" t="s">
        <v>64</v>
      </c>
      <c r="B57" s="29" t="s">
        <v>29</v>
      </c>
      <c r="C57" s="10" t="s">
        <v>31</v>
      </c>
      <c r="D57" s="10" t="s">
        <v>31</v>
      </c>
      <c r="E57" s="10" t="s">
        <v>31</v>
      </c>
      <c r="F57" s="10" t="s">
        <v>31</v>
      </c>
      <c r="G57" s="10" t="s">
        <v>31</v>
      </c>
      <c r="H57" s="10" t="s">
        <v>31</v>
      </c>
      <c r="I57" s="10" t="s">
        <v>31</v>
      </c>
      <c r="J57" s="10" t="s">
        <v>31</v>
      </c>
      <c r="K57" s="14" t="s">
        <v>31</v>
      </c>
      <c r="L57" s="17"/>
      <c r="M57" s="18"/>
      <c r="N57" s="18"/>
      <c r="O57" s="18"/>
      <c r="P57" s="18"/>
      <c r="Q57" s="18"/>
      <c r="R57" s="18"/>
      <c r="S57" s="18"/>
      <c r="T57" s="18"/>
    </row>
    <row r="58" s="13" customFormat="true" ht="119.25" hidden="false" customHeight="true" outlineLevel="0" collapsed="false">
      <c r="A58" s="27" t="s">
        <v>65</v>
      </c>
      <c r="B58" s="29" t="s">
        <v>27</v>
      </c>
      <c r="C58" s="10" t="s">
        <v>31</v>
      </c>
      <c r="D58" s="10" t="s">
        <v>31</v>
      </c>
      <c r="E58" s="10" t="s">
        <v>31</v>
      </c>
      <c r="F58" s="10" t="s">
        <v>31</v>
      </c>
      <c r="G58" s="10" t="s">
        <v>31</v>
      </c>
      <c r="H58" s="10" t="s">
        <v>31</v>
      </c>
      <c r="I58" s="10" t="s">
        <v>31</v>
      </c>
      <c r="J58" s="10" t="s">
        <v>31</v>
      </c>
      <c r="K58" s="14" t="s">
        <v>31</v>
      </c>
      <c r="L58" s="17"/>
      <c r="M58" s="18"/>
      <c r="N58" s="18"/>
      <c r="O58" s="18"/>
      <c r="P58" s="18"/>
      <c r="Q58" s="18"/>
      <c r="R58" s="18"/>
      <c r="S58" s="18"/>
      <c r="T58" s="18"/>
    </row>
    <row r="59" s="13" customFormat="true" ht="137.25" hidden="false" customHeight="true" outlineLevel="0" collapsed="false">
      <c r="A59" s="27" t="s">
        <v>66</v>
      </c>
      <c r="B59" s="29" t="s">
        <v>29</v>
      </c>
      <c r="C59" s="10" t="s">
        <v>31</v>
      </c>
      <c r="D59" s="10" t="s">
        <v>31</v>
      </c>
      <c r="E59" s="10" t="s">
        <v>31</v>
      </c>
      <c r="F59" s="10" t="s">
        <v>31</v>
      </c>
      <c r="G59" s="10" t="s">
        <v>31</v>
      </c>
      <c r="H59" s="10" t="s">
        <v>31</v>
      </c>
      <c r="I59" s="10" t="s">
        <v>31</v>
      </c>
      <c r="J59" s="10" t="s">
        <v>31</v>
      </c>
      <c r="K59" s="14" t="s">
        <v>31</v>
      </c>
      <c r="L59" s="24"/>
      <c r="M59" s="25"/>
      <c r="N59" s="25"/>
      <c r="O59" s="25"/>
      <c r="P59" s="25"/>
      <c r="Q59" s="25"/>
      <c r="R59" s="25"/>
      <c r="S59" s="25"/>
      <c r="T59" s="25"/>
    </row>
    <row r="60" s="13" customFormat="true" ht="123" hidden="false" customHeight="true" outlineLevel="0" collapsed="false">
      <c r="A60" s="27" t="s">
        <v>67</v>
      </c>
      <c r="B60" s="29" t="s">
        <v>27</v>
      </c>
      <c r="C60" s="10" t="s">
        <v>31</v>
      </c>
      <c r="D60" s="10" t="s">
        <v>31</v>
      </c>
      <c r="E60" s="10" t="s">
        <v>31</v>
      </c>
      <c r="F60" s="10" t="s">
        <v>31</v>
      </c>
      <c r="G60" s="10" t="s">
        <v>31</v>
      </c>
      <c r="H60" s="10" t="s">
        <v>31</v>
      </c>
      <c r="I60" s="10" t="s">
        <v>31</v>
      </c>
      <c r="J60" s="10" t="s">
        <v>31</v>
      </c>
      <c r="K60" s="14" t="s">
        <v>31</v>
      </c>
      <c r="L60" s="17"/>
      <c r="M60" s="18"/>
      <c r="N60" s="18"/>
      <c r="O60" s="18"/>
      <c r="P60" s="18"/>
      <c r="Q60" s="18"/>
      <c r="R60" s="18"/>
      <c r="S60" s="18"/>
      <c r="T60" s="18"/>
    </row>
    <row r="61" s="13" customFormat="true" ht="137.25" hidden="false" customHeight="true" outlineLevel="0" collapsed="false">
      <c r="A61" s="27" t="s">
        <v>68</v>
      </c>
      <c r="B61" s="29" t="s">
        <v>29</v>
      </c>
      <c r="C61" s="10" t="s">
        <v>31</v>
      </c>
      <c r="D61" s="10" t="s">
        <v>31</v>
      </c>
      <c r="E61" s="10" t="s">
        <v>31</v>
      </c>
      <c r="F61" s="10" t="s">
        <v>31</v>
      </c>
      <c r="G61" s="10" t="s">
        <v>31</v>
      </c>
      <c r="H61" s="10" t="s">
        <v>31</v>
      </c>
      <c r="I61" s="10" t="s">
        <v>31</v>
      </c>
      <c r="J61" s="10" t="s">
        <v>31</v>
      </c>
      <c r="K61" s="14" t="s">
        <v>31</v>
      </c>
      <c r="L61" s="17"/>
      <c r="M61" s="18"/>
      <c r="N61" s="18"/>
      <c r="O61" s="18"/>
      <c r="P61" s="18"/>
      <c r="Q61" s="18"/>
      <c r="R61" s="18"/>
      <c r="S61" s="18"/>
      <c r="T61" s="18"/>
    </row>
    <row r="62" s="13" customFormat="true" ht="27.75" hidden="false" customHeight="true" outlineLevel="0" collapsed="false">
      <c r="A62" s="19" t="s">
        <v>69</v>
      </c>
      <c r="B62" s="19"/>
      <c r="C62" s="19"/>
      <c r="D62" s="19"/>
      <c r="E62" s="19"/>
      <c r="F62" s="26"/>
      <c r="G62" s="26"/>
      <c r="H62" s="26"/>
      <c r="I62" s="26"/>
      <c r="J62" s="26"/>
      <c r="K62" s="26"/>
      <c r="L62" s="30"/>
      <c r="M62" s="31"/>
      <c r="N62" s="31"/>
      <c r="O62" s="31"/>
      <c r="P62" s="31"/>
      <c r="Q62" s="31"/>
      <c r="R62" s="31"/>
      <c r="S62" s="31"/>
      <c r="T62" s="31"/>
    </row>
    <row r="63" s="13" customFormat="true" ht="140.25" hidden="false" customHeight="true" outlineLevel="0" collapsed="false">
      <c r="A63" s="27" t="s">
        <v>70</v>
      </c>
      <c r="B63" s="29" t="s">
        <v>27</v>
      </c>
      <c r="C63" s="22" t="n">
        <v>645.72</v>
      </c>
      <c r="D63" s="10" t="n">
        <v>459.61</v>
      </c>
      <c r="E63" s="10" t="n">
        <v>468.34</v>
      </c>
      <c r="F63" s="10" t="n">
        <v>482.39</v>
      </c>
      <c r="G63" s="10" t="n">
        <v>484.26</v>
      </c>
      <c r="H63" s="10" t="n">
        <v>493.49</v>
      </c>
      <c r="I63" s="10" t="n">
        <v>498.31</v>
      </c>
      <c r="J63" s="10" t="n">
        <v>504.84</v>
      </c>
      <c r="K63" s="14" t="n">
        <v>512.26</v>
      </c>
      <c r="L63" s="17"/>
      <c r="M63" s="18"/>
      <c r="N63" s="18"/>
      <c r="O63" s="18"/>
      <c r="P63" s="18"/>
      <c r="Q63" s="18"/>
      <c r="R63" s="18"/>
      <c r="S63" s="18"/>
      <c r="T63" s="18"/>
    </row>
    <row r="64" s="13" customFormat="true" ht="83.25" hidden="false" customHeight="true" outlineLevel="0" collapsed="false">
      <c r="A64" s="27" t="s">
        <v>71</v>
      </c>
      <c r="B64" s="29" t="s">
        <v>29</v>
      </c>
      <c r="C64" s="22" t="n">
        <v>97.4230537115269</v>
      </c>
      <c r="D64" s="22" t="n">
        <f aca="false">D63/C63*100</f>
        <v>71.1779099300006</v>
      </c>
      <c r="E64" s="22" t="n">
        <f aca="false">E63/D63*100</f>
        <v>101.899436478754</v>
      </c>
      <c r="F64" s="22" t="n">
        <f aca="false">F63/E63*100</f>
        <v>102.999957295982</v>
      </c>
      <c r="G64" s="22" t="n">
        <f aca="false">G63/E63*100</f>
        <v>103.399239868472</v>
      </c>
      <c r="H64" s="22" t="n">
        <f aca="false">H63/F63*100</f>
        <v>102.301042724766</v>
      </c>
      <c r="I64" s="22" t="n">
        <f aca="false">I63/G63*100</f>
        <v>102.901333994135</v>
      </c>
      <c r="J64" s="22" t="n">
        <f aca="false">J63/H63*100</f>
        <v>102.299945287645</v>
      </c>
      <c r="K64" s="23" t="n">
        <f aca="false">K63/I63*100</f>
        <v>102.799462182176</v>
      </c>
      <c r="L64" s="17"/>
      <c r="M64" s="18"/>
      <c r="N64" s="18"/>
      <c r="O64" s="18"/>
      <c r="P64" s="18"/>
      <c r="Q64" s="18"/>
      <c r="R64" s="18"/>
      <c r="S64" s="18"/>
      <c r="T64" s="18"/>
    </row>
    <row r="65" s="13" customFormat="true" ht="24.75" hidden="false" customHeight="true" outlineLevel="0" collapsed="false">
      <c r="A65" s="19" t="s">
        <v>72</v>
      </c>
      <c r="B65" s="19"/>
      <c r="C65" s="19"/>
      <c r="D65" s="19"/>
      <c r="E65" s="19"/>
      <c r="F65" s="19"/>
      <c r="G65" s="19"/>
      <c r="H65" s="19"/>
      <c r="I65" s="26"/>
      <c r="J65" s="26"/>
      <c r="K65" s="26"/>
      <c r="L65" s="24"/>
      <c r="M65" s="25"/>
      <c r="N65" s="25"/>
      <c r="O65" s="25"/>
      <c r="P65" s="25"/>
      <c r="Q65" s="25"/>
      <c r="R65" s="25"/>
      <c r="S65" s="25"/>
      <c r="T65" s="25"/>
    </row>
    <row r="66" s="13" customFormat="true" ht="157.5" hidden="false" customHeight="true" outlineLevel="0" collapsed="false">
      <c r="A66" s="27" t="s">
        <v>73</v>
      </c>
      <c r="B66" s="28" t="s">
        <v>27</v>
      </c>
      <c r="C66" s="22" t="s">
        <v>31</v>
      </c>
      <c r="D66" s="22" t="s">
        <v>31</v>
      </c>
      <c r="E66" s="22" t="s">
        <v>31</v>
      </c>
      <c r="F66" s="22" t="s">
        <v>31</v>
      </c>
      <c r="G66" s="22" t="s">
        <v>31</v>
      </c>
      <c r="H66" s="22" t="s">
        <v>31</v>
      </c>
      <c r="I66" s="22" t="s">
        <v>31</v>
      </c>
      <c r="J66" s="22" t="s">
        <v>31</v>
      </c>
      <c r="K66" s="22" t="s">
        <v>31</v>
      </c>
      <c r="L66" s="17"/>
      <c r="M66" s="18"/>
      <c r="N66" s="18"/>
      <c r="O66" s="18"/>
      <c r="P66" s="18"/>
      <c r="Q66" s="18"/>
      <c r="R66" s="18"/>
      <c r="S66" s="18"/>
      <c r="T66" s="18"/>
    </row>
    <row r="67" s="13" customFormat="true" ht="174" hidden="false" customHeight="true" outlineLevel="0" collapsed="false">
      <c r="A67" s="27" t="s">
        <v>74</v>
      </c>
      <c r="B67" s="28" t="s">
        <v>29</v>
      </c>
      <c r="C67" s="22" t="s">
        <v>31</v>
      </c>
      <c r="D67" s="22" t="s">
        <v>31</v>
      </c>
      <c r="E67" s="22" t="s">
        <v>31</v>
      </c>
      <c r="F67" s="22" t="s">
        <v>31</v>
      </c>
      <c r="G67" s="22" t="s">
        <v>31</v>
      </c>
      <c r="H67" s="22" t="s">
        <v>31</v>
      </c>
      <c r="I67" s="22" t="s">
        <v>31</v>
      </c>
      <c r="J67" s="22" t="s">
        <v>31</v>
      </c>
      <c r="K67" s="22" t="s">
        <v>31</v>
      </c>
      <c r="L67" s="17"/>
      <c r="M67" s="18"/>
      <c r="N67" s="18"/>
      <c r="O67" s="18"/>
      <c r="P67" s="18"/>
      <c r="Q67" s="18"/>
      <c r="R67" s="18"/>
      <c r="S67" s="18"/>
      <c r="T67" s="18"/>
    </row>
    <row r="68" s="13" customFormat="true" ht="17.35" hidden="false" customHeight="false" outlineLevel="0" collapsed="false">
      <c r="A68" s="19" t="s">
        <v>75</v>
      </c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17"/>
      <c r="M68" s="18"/>
      <c r="N68" s="18"/>
      <c r="O68" s="18"/>
      <c r="P68" s="18"/>
      <c r="Q68" s="18"/>
      <c r="R68" s="18"/>
      <c r="S68" s="18"/>
      <c r="T68" s="18"/>
    </row>
    <row r="69" s="13" customFormat="true" ht="52.5" hidden="false" customHeight="true" outlineLevel="0" collapsed="false">
      <c r="A69" s="21" t="s">
        <v>76</v>
      </c>
      <c r="B69" s="10" t="s">
        <v>77</v>
      </c>
      <c r="C69" s="22" t="n">
        <v>8457.39</v>
      </c>
      <c r="D69" s="22" t="n">
        <v>6422.99</v>
      </c>
      <c r="E69" s="22" t="n">
        <f aca="false">E73+E71</f>
        <v>9691</v>
      </c>
      <c r="F69" s="22" t="n">
        <f aca="false">F73+F71</f>
        <v>10029.9</v>
      </c>
      <c r="G69" s="22" t="n">
        <f aca="false">G73+G71</f>
        <v>10049.6</v>
      </c>
      <c r="H69" s="22" t="n">
        <f aca="false">H73+H71</f>
        <v>10059.28</v>
      </c>
      <c r="I69" s="22" t="n">
        <f aca="false">I73+I71</f>
        <v>10068.99</v>
      </c>
      <c r="J69" s="23" t="n">
        <f aca="false">J73+J71</f>
        <v>10078.59</v>
      </c>
      <c r="K69" s="22" t="n">
        <f aca="false">K73+K71</f>
        <v>10088.3</v>
      </c>
      <c r="L69" s="17"/>
      <c r="M69" s="18"/>
      <c r="N69" s="18"/>
      <c r="O69" s="18"/>
      <c r="P69" s="18"/>
      <c r="Q69" s="18"/>
      <c r="R69" s="18"/>
      <c r="S69" s="18"/>
      <c r="T69" s="18"/>
    </row>
    <row r="70" s="13" customFormat="true" ht="134.25" hidden="false" customHeight="true" outlineLevel="0" collapsed="false">
      <c r="A70" s="21" t="s">
        <v>78</v>
      </c>
      <c r="B70" s="10" t="s">
        <v>79</v>
      </c>
      <c r="C70" s="22" t="n">
        <v>104.84</v>
      </c>
      <c r="D70" s="22" t="n">
        <v>73.165026536141</v>
      </c>
      <c r="E70" s="22" t="n">
        <f aca="false">E69/D69/104.7*10000</f>
        <v>144.106863571097</v>
      </c>
      <c r="F70" s="22" t="n">
        <f aca="false">F69/E69/103.4*10000</f>
        <v>100.093867627684</v>
      </c>
      <c r="G70" s="22" t="n">
        <f aca="false">G69/E69/103.1*10000</f>
        <v>100.582289546202</v>
      </c>
      <c r="H70" s="22" t="n">
        <f aca="false">H69/F69/104*10000</f>
        <v>96.4355039968954</v>
      </c>
      <c r="I70" s="22" t="n">
        <f aca="false">I69/G69/103.8*10000</f>
        <v>96.5249932588695</v>
      </c>
      <c r="J70" s="22" t="n">
        <f aca="false">J69/H69/104*10000</f>
        <v>96.3384250470901</v>
      </c>
      <c r="K70" s="22" t="n">
        <f aca="false">K69/I69/103.8*10000</f>
        <v>96.5238698756776</v>
      </c>
      <c r="L70" s="17"/>
      <c r="M70" s="18"/>
      <c r="N70" s="18"/>
      <c r="O70" s="18"/>
      <c r="P70" s="18"/>
      <c r="Q70" s="18"/>
      <c r="R70" s="18"/>
      <c r="S70" s="18"/>
      <c r="T70" s="18"/>
    </row>
    <row r="71" s="13" customFormat="true" ht="48" hidden="false" customHeight="true" outlineLevel="0" collapsed="false">
      <c r="A71" s="21" t="s">
        <v>80</v>
      </c>
      <c r="B71" s="10" t="s">
        <v>77</v>
      </c>
      <c r="C71" s="22" t="n">
        <v>5744.85</v>
      </c>
      <c r="D71" s="22" t="n">
        <v>2839.74</v>
      </c>
      <c r="E71" s="22" t="n">
        <v>5786.2</v>
      </c>
      <c r="F71" s="22" t="n">
        <v>5994.5</v>
      </c>
      <c r="G71" s="22" t="n">
        <v>6000.3</v>
      </c>
      <c r="H71" s="22" t="n">
        <v>6006.08</v>
      </c>
      <c r="I71" s="22" t="n">
        <v>6011.9</v>
      </c>
      <c r="J71" s="23" t="n">
        <v>6017.6</v>
      </c>
      <c r="K71" s="22" t="n">
        <v>6023.4</v>
      </c>
      <c r="L71" s="17"/>
      <c r="M71" s="18"/>
      <c r="N71" s="18"/>
      <c r="O71" s="18"/>
      <c r="P71" s="18"/>
      <c r="Q71" s="18"/>
      <c r="R71" s="18"/>
      <c r="S71" s="18"/>
      <c r="T71" s="18"/>
    </row>
    <row r="72" s="13" customFormat="true" ht="135" hidden="false" customHeight="true" outlineLevel="0" collapsed="false">
      <c r="A72" s="21" t="s">
        <v>81</v>
      </c>
      <c r="B72" s="10" t="s">
        <v>79</v>
      </c>
      <c r="C72" s="22" t="n">
        <v>88.99</v>
      </c>
      <c r="D72" s="22" t="n">
        <v>47.9</v>
      </c>
      <c r="E72" s="22" t="n">
        <f aca="false">E71/D71/104.5*10000</f>
        <v>194.983818688435</v>
      </c>
      <c r="F72" s="22" t="n">
        <f aca="false">F71/E71/102.9*10000</f>
        <v>100.68021836346</v>
      </c>
      <c r="G72" s="22" t="n">
        <f aca="false">G71/E71/102.6*10000</f>
        <v>101.072303308477</v>
      </c>
      <c r="H72" s="22" t="n">
        <f aca="false">H71/F71/103.9*10000</f>
        <v>96.4323167266497</v>
      </c>
      <c r="I72" s="22" t="n">
        <f aca="false">I71/G71/103.7*10000</f>
        <v>96.6184413376567</v>
      </c>
      <c r="J72" s="23" t="n">
        <f aca="false">J71/H71/104.3*10000</f>
        <v>96.061175107339</v>
      </c>
      <c r="K72" s="22" t="n">
        <f aca="false">K71/I71/104*10000</f>
        <v>96.337776230988</v>
      </c>
      <c r="L72" s="24"/>
      <c r="M72" s="25"/>
      <c r="N72" s="25"/>
      <c r="O72" s="25"/>
      <c r="P72" s="25"/>
      <c r="Q72" s="25"/>
      <c r="R72" s="25"/>
      <c r="S72" s="25"/>
      <c r="T72" s="25"/>
    </row>
    <row r="73" s="13" customFormat="true" ht="48" hidden="false" customHeight="true" outlineLevel="0" collapsed="false">
      <c r="A73" s="21" t="s">
        <v>82</v>
      </c>
      <c r="B73" s="10" t="s">
        <v>77</v>
      </c>
      <c r="C73" s="22" t="n">
        <v>2712.54</v>
      </c>
      <c r="D73" s="22" t="n">
        <v>3583.25</v>
      </c>
      <c r="E73" s="22" t="n">
        <v>3904.8</v>
      </c>
      <c r="F73" s="22" t="n">
        <v>4035.4</v>
      </c>
      <c r="G73" s="22" t="n">
        <v>4049.3</v>
      </c>
      <c r="H73" s="22" t="n">
        <v>4053.2</v>
      </c>
      <c r="I73" s="22" t="n">
        <v>4057.09</v>
      </c>
      <c r="J73" s="23" t="n">
        <v>4060.99</v>
      </c>
      <c r="K73" s="22" t="n">
        <v>4064.9</v>
      </c>
      <c r="L73" s="17"/>
      <c r="M73" s="18"/>
      <c r="N73" s="18"/>
      <c r="O73" s="18"/>
      <c r="P73" s="18"/>
      <c r="Q73" s="18"/>
      <c r="R73" s="18"/>
      <c r="S73" s="18"/>
      <c r="T73" s="18"/>
    </row>
    <row r="74" s="13" customFormat="true" ht="125.25" hidden="false" customHeight="true" outlineLevel="0" collapsed="false">
      <c r="A74" s="21" t="s">
        <v>83</v>
      </c>
      <c r="B74" s="10" t="s">
        <v>79</v>
      </c>
      <c r="C74" s="22" t="n">
        <v>136.4</v>
      </c>
      <c r="D74" s="22" t="n">
        <v>94.4</v>
      </c>
      <c r="E74" s="22" t="n">
        <f aca="false">E73/D73/105*10000</f>
        <v>103.784473393069</v>
      </c>
      <c r="F74" s="22" t="n">
        <f aca="false">F73/E73/103.7*10000</f>
        <v>99.6572820791541</v>
      </c>
      <c r="G74" s="22" t="n">
        <f aca="false">G73/E73/103.8*10000</f>
        <v>99.9042135384778</v>
      </c>
      <c r="H74" s="22" t="n">
        <f aca="false">H73/F73/104*10000</f>
        <v>96.5779772093892</v>
      </c>
      <c r="I74" s="22" t="n">
        <f aca="false">I73/G73/103.9*10000</f>
        <v>96.431548536758</v>
      </c>
      <c r="J74" s="23" t="n">
        <f aca="false">J73/H73/104.2*10000</f>
        <v>96.1537368734791</v>
      </c>
      <c r="K74" s="22" t="n">
        <f aca="false">K73/I73/104*10000</f>
        <v>96.3389447191877</v>
      </c>
      <c r="L74" s="17"/>
      <c r="M74" s="18"/>
      <c r="N74" s="18"/>
      <c r="O74" s="18"/>
      <c r="P74" s="18"/>
      <c r="Q74" s="18"/>
      <c r="R74" s="18"/>
      <c r="S74" s="18"/>
      <c r="T74" s="18"/>
    </row>
    <row r="75" s="34" customFormat="true" ht="29.25" hidden="false" customHeight="true" outlineLevel="0" collapsed="false">
      <c r="A75" s="19" t="s">
        <v>84</v>
      </c>
      <c r="B75" s="19"/>
      <c r="C75" s="19"/>
      <c r="D75" s="19"/>
      <c r="E75" s="19"/>
      <c r="F75" s="19"/>
      <c r="G75" s="19"/>
      <c r="H75" s="19"/>
      <c r="I75" s="19"/>
      <c r="J75" s="19"/>
      <c r="K75" s="26"/>
      <c r="L75" s="32"/>
      <c r="M75" s="33"/>
      <c r="N75" s="33"/>
      <c r="O75" s="33"/>
      <c r="P75" s="33"/>
      <c r="Q75" s="33"/>
      <c r="R75" s="33"/>
      <c r="S75" s="33"/>
      <c r="T75" s="33"/>
    </row>
    <row r="76" s="13" customFormat="true" ht="45.75" hidden="false" customHeight="true" outlineLevel="0" collapsed="false">
      <c r="A76" s="35" t="s">
        <v>85</v>
      </c>
      <c r="B76" s="28" t="s">
        <v>86</v>
      </c>
      <c r="C76" s="22" t="n">
        <v>400.37</v>
      </c>
      <c r="D76" s="22" t="n">
        <v>186.05</v>
      </c>
      <c r="E76" s="22" t="n">
        <v>395.1</v>
      </c>
      <c r="F76" s="22" t="n">
        <v>405.4</v>
      </c>
      <c r="G76" s="22" t="n">
        <v>406.6</v>
      </c>
      <c r="H76" s="22" t="n">
        <v>409.7</v>
      </c>
      <c r="I76" s="22" t="n">
        <v>410.5</v>
      </c>
      <c r="J76" s="23" t="n">
        <v>410.9</v>
      </c>
      <c r="K76" s="22" t="n">
        <v>412.09</v>
      </c>
      <c r="L76" s="17"/>
      <c r="M76" s="18"/>
      <c r="N76" s="18"/>
      <c r="O76" s="18"/>
      <c r="P76" s="18"/>
      <c r="Q76" s="18"/>
      <c r="R76" s="18"/>
      <c r="S76" s="18"/>
      <c r="T76" s="18"/>
    </row>
    <row r="77" s="13" customFormat="true" ht="45.75" hidden="false" customHeight="true" outlineLevel="0" collapsed="false">
      <c r="A77" s="35" t="s">
        <v>87</v>
      </c>
      <c r="B77" s="28" t="s">
        <v>86</v>
      </c>
      <c r="C77" s="22" t="s">
        <v>31</v>
      </c>
      <c r="D77" s="22" t="s">
        <v>31</v>
      </c>
      <c r="E77" s="22" t="s">
        <v>31</v>
      </c>
      <c r="F77" s="22" t="s">
        <v>31</v>
      </c>
      <c r="G77" s="22" t="s">
        <v>31</v>
      </c>
      <c r="H77" s="22" t="s">
        <v>31</v>
      </c>
      <c r="I77" s="22" t="s">
        <v>31</v>
      </c>
      <c r="J77" s="22" t="s">
        <v>31</v>
      </c>
      <c r="K77" s="22" t="s">
        <v>31</v>
      </c>
      <c r="L77" s="17"/>
      <c r="M77" s="18"/>
      <c r="N77" s="18"/>
      <c r="O77" s="18"/>
      <c r="P77" s="18"/>
      <c r="Q77" s="18"/>
      <c r="R77" s="18"/>
      <c r="S77" s="18"/>
      <c r="T77" s="18"/>
    </row>
    <row r="78" s="13" customFormat="true" ht="45.75" hidden="false" customHeight="true" outlineLevel="0" collapsed="false">
      <c r="A78" s="35" t="s">
        <v>88</v>
      </c>
      <c r="B78" s="28" t="s">
        <v>86</v>
      </c>
      <c r="C78" s="22" t="n">
        <v>44.56</v>
      </c>
      <c r="D78" s="22" t="n">
        <v>19.9</v>
      </c>
      <c r="E78" s="22" t="n">
        <v>31.2</v>
      </c>
      <c r="F78" s="22" t="n">
        <v>32.1</v>
      </c>
      <c r="G78" s="22" t="n">
        <v>32.2</v>
      </c>
      <c r="H78" s="22" t="n">
        <v>32.4</v>
      </c>
      <c r="I78" s="22" t="n">
        <v>32.4</v>
      </c>
      <c r="J78" s="23" t="n">
        <v>32.4</v>
      </c>
      <c r="K78" s="22" t="n">
        <v>32.5</v>
      </c>
      <c r="L78" s="17"/>
      <c r="M78" s="18"/>
      <c r="N78" s="18"/>
      <c r="O78" s="18"/>
      <c r="P78" s="18"/>
      <c r="Q78" s="18"/>
      <c r="R78" s="18"/>
      <c r="S78" s="18"/>
      <c r="T78" s="18"/>
    </row>
    <row r="79" s="13" customFormat="true" ht="45.75" hidden="false" customHeight="true" outlineLevel="0" collapsed="false">
      <c r="A79" s="35" t="s">
        <v>89</v>
      </c>
      <c r="B79" s="28" t="s">
        <v>86</v>
      </c>
      <c r="C79" s="22" t="n">
        <v>32.2</v>
      </c>
      <c r="D79" s="22" t="n">
        <v>14.7</v>
      </c>
      <c r="E79" s="22" t="n">
        <v>24.7</v>
      </c>
      <c r="F79" s="22" t="n">
        <v>25.3</v>
      </c>
      <c r="G79" s="22" t="n">
        <v>25.4</v>
      </c>
      <c r="H79" s="22" t="n">
        <v>25.6</v>
      </c>
      <c r="I79" s="22" t="n">
        <v>25.7</v>
      </c>
      <c r="J79" s="23" t="n">
        <v>25.7</v>
      </c>
      <c r="K79" s="22" t="n">
        <v>25.8</v>
      </c>
      <c r="L79" s="17"/>
      <c r="M79" s="18"/>
      <c r="N79" s="18"/>
      <c r="O79" s="18"/>
      <c r="P79" s="18"/>
      <c r="Q79" s="18"/>
      <c r="R79" s="18"/>
      <c r="S79" s="18"/>
      <c r="T79" s="18"/>
    </row>
    <row r="80" s="13" customFormat="true" ht="45.75" hidden="false" customHeight="true" outlineLevel="0" collapsed="false">
      <c r="A80" s="35" t="s">
        <v>90</v>
      </c>
      <c r="B80" s="28" t="s">
        <v>86</v>
      </c>
      <c r="C80" s="22" t="n">
        <v>4.37</v>
      </c>
      <c r="D80" s="22" t="n">
        <v>4.1</v>
      </c>
      <c r="E80" s="22" t="n">
        <v>4.5</v>
      </c>
      <c r="F80" s="22" t="n">
        <v>4.6</v>
      </c>
      <c r="G80" s="22" t="n">
        <v>4.6</v>
      </c>
      <c r="H80" s="22" t="n">
        <v>4.7</v>
      </c>
      <c r="I80" s="22" t="n">
        <v>4.7</v>
      </c>
      <c r="J80" s="23" t="n">
        <v>4.7</v>
      </c>
      <c r="K80" s="22" t="n">
        <v>4.7</v>
      </c>
      <c r="L80" s="17"/>
      <c r="M80" s="18"/>
      <c r="N80" s="18"/>
      <c r="O80" s="18"/>
      <c r="P80" s="18"/>
      <c r="Q80" s="18"/>
      <c r="R80" s="18"/>
      <c r="S80" s="18"/>
      <c r="T80" s="18"/>
    </row>
    <row r="81" s="13" customFormat="true" ht="45.75" hidden="false" customHeight="true" outlineLevel="0" collapsed="false">
      <c r="A81" s="35" t="s">
        <v>91</v>
      </c>
      <c r="B81" s="28" t="s">
        <v>86</v>
      </c>
      <c r="C81" s="22" t="n">
        <v>5.35</v>
      </c>
      <c r="D81" s="22" t="n">
        <v>5.7</v>
      </c>
      <c r="E81" s="22" t="n">
        <v>5.7</v>
      </c>
      <c r="F81" s="22" t="n">
        <v>5.8</v>
      </c>
      <c r="G81" s="22" t="n">
        <v>5.9</v>
      </c>
      <c r="H81" s="22" t="n">
        <v>5.9</v>
      </c>
      <c r="I81" s="22" t="n">
        <v>5.9</v>
      </c>
      <c r="J81" s="23" t="n">
        <v>5.9</v>
      </c>
      <c r="K81" s="22" t="n">
        <v>5.9</v>
      </c>
      <c r="L81" s="17"/>
      <c r="M81" s="18"/>
      <c r="N81" s="18"/>
      <c r="O81" s="18"/>
      <c r="P81" s="18"/>
      <c r="Q81" s="18"/>
      <c r="R81" s="18"/>
      <c r="S81" s="18"/>
      <c r="T81" s="18"/>
    </row>
    <row r="82" s="13" customFormat="true" ht="45.75" hidden="false" customHeight="true" outlineLevel="0" collapsed="false">
      <c r="A82" s="35" t="s">
        <v>92</v>
      </c>
      <c r="B82" s="28" t="s">
        <v>86</v>
      </c>
      <c r="C82" s="22" t="n">
        <v>30.23</v>
      </c>
      <c r="D82" s="22" t="n">
        <v>27.38</v>
      </c>
      <c r="E82" s="22" t="n">
        <v>25.3</v>
      </c>
      <c r="F82" s="22" t="n">
        <v>26.3</v>
      </c>
      <c r="G82" s="22" t="n">
        <v>26.3</v>
      </c>
      <c r="H82" s="22" t="n">
        <v>26.2</v>
      </c>
      <c r="I82" s="22" t="n">
        <v>26.3</v>
      </c>
      <c r="J82" s="23" t="n">
        <v>26.3</v>
      </c>
      <c r="K82" s="22" t="n">
        <v>26.4</v>
      </c>
      <c r="L82" s="24"/>
      <c r="M82" s="25"/>
      <c r="N82" s="25"/>
      <c r="O82" s="25"/>
      <c r="P82" s="25"/>
      <c r="Q82" s="25"/>
      <c r="R82" s="25"/>
      <c r="S82" s="25"/>
      <c r="T82" s="25"/>
    </row>
    <row r="83" s="13" customFormat="true" ht="45.75" hidden="false" customHeight="true" outlineLevel="0" collapsed="false">
      <c r="A83" s="35" t="s">
        <v>93</v>
      </c>
      <c r="B83" s="28" t="s">
        <v>86</v>
      </c>
      <c r="C83" s="22" t="n">
        <v>24.61</v>
      </c>
      <c r="D83" s="22" t="n">
        <v>25.9</v>
      </c>
      <c r="E83" s="22" t="n">
        <v>24.6</v>
      </c>
      <c r="F83" s="22" t="n">
        <v>25.5</v>
      </c>
      <c r="G83" s="22" t="n">
        <v>25.6</v>
      </c>
      <c r="H83" s="22" t="n">
        <v>25.6</v>
      </c>
      <c r="I83" s="22" t="n">
        <v>25.6</v>
      </c>
      <c r="J83" s="23" t="n">
        <v>25.6</v>
      </c>
      <c r="K83" s="22" t="n">
        <v>25.6</v>
      </c>
      <c r="L83" s="17"/>
      <c r="M83" s="18"/>
      <c r="N83" s="18"/>
      <c r="O83" s="18"/>
      <c r="P83" s="18"/>
      <c r="Q83" s="18"/>
      <c r="R83" s="18"/>
      <c r="S83" s="18"/>
      <c r="T83" s="18"/>
    </row>
    <row r="84" s="13" customFormat="true" ht="45.75" hidden="false" customHeight="true" outlineLevel="0" collapsed="false">
      <c r="A84" s="35" t="s">
        <v>94</v>
      </c>
      <c r="B84" s="28" t="s">
        <v>95</v>
      </c>
      <c r="C84" s="22" t="n">
        <v>30.55</v>
      </c>
      <c r="D84" s="22" t="n">
        <v>31.04</v>
      </c>
      <c r="E84" s="22" t="n">
        <v>23.07</v>
      </c>
      <c r="F84" s="22" t="n">
        <v>23.9</v>
      </c>
      <c r="G84" s="22" t="n">
        <v>23.9</v>
      </c>
      <c r="H84" s="22" t="n">
        <v>24</v>
      </c>
      <c r="I84" s="22" t="n">
        <v>24</v>
      </c>
      <c r="J84" s="23" t="n">
        <v>24</v>
      </c>
      <c r="K84" s="22" t="n">
        <v>24.04</v>
      </c>
      <c r="L84" s="17"/>
      <c r="M84" s="18"/>
      <c r="N84" s="18"/>
      <c r="O84" s="18"/>
      <c r="P84" s="18"/>
      <c r="Q84" s="18"/>
      <c r="R84" s="18"/>
      <c r="S84" s="18"/>
      <c r="T84" s="18"/>
    </row>
    <row r="85" s="13" customFormat="true" ht="27" hidden="false" customHeight="true" outlineLevel="0" collapsed="false">
      <c r="A85" s="19" t="s">
        <v>96</v>
      </c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17"/>
      <c r="M85" s="18"/>
      <c r="N85" s="18"/>
      <c r="O85" s="18"/>
      <c r="P85" s="18"/>
      <c r="Q85" s="18"/>
      <c r="R85" s="18"/>
      <c r="S85" s="18"/>
      <c r="T85" s="18"/>
    </row>
    <row r="86" s="13" customFormat="true" ht="47.95" hidden="false" customHeight="false" outlineLevel="0" collapsed="false">
      <c r="A86" s="21" t="s">
        <v>97</v>
      </c>
      <c r="B86" s="10" t="s">
        <v>98</v>
      </c>
      <c r="C86" s="22" t="n">
        <v>127.71</v>
      </c>
      <c r="D86" s="22" t="n">
        <v>110.4</v>
      </c>
      <c r="E86" s="36" t="n">
        <v>111.72</v>
      </c>
      <c r="F86" s="36" t="n">
        <v>112.61</v>
      </c>
      <c r="G86" s="36" t="n">
        <v>114.26</v>
      </c>
      <c r="H86" s="36" t="n">
        <v>113.57</v>
      </c>
      <c r="I86" s="36" t="n">
        <v>115.24</v>
      </c>
      <c r="J86" s="36" t="n">
        <v>116.41</v>
      </c>
      <c r="K86" s="36" t="n">
        <v>118.33</v>
      </c>
      <c r="L86" s="24"/>
      <c r="M86" s="25"/>
      <c r="N86" s="25"/>
      <c r="O86" s="25"/>
      <c r="P86" s="25"/>
      <c r="Q86" s="25"/>
      <c r="R86" s="25"/>
      <c r="S86" s="25"/>
      <c r="T86" s="25"/>
    </row>
    <row r="87" s="13" customFormat="true" ht="129.75" hidden="false" customHeight="true" outlineLevel="0" collapsed="false">
      <c r="A87" s="21" t="s">
        <v>99</v>
      </c>
      <c r="B87" s="10" t="s">
        <v>79</v>
      </c>
      <c r="C87" s="22" t="n">
        <v>96.53</v>
      </c>
      <c r="D87" s="22" t="n">
        <f aca="false">D86/C86/103.8*10000</f>
        <v>83.2811694486651</v>
      </c>
      <c r="E87" s="36" t="n">
        <f aca="false">E86/D86/103.6*10000</f>
        <v>97.6792009400705</v>
      </c>
      <c r="F87" s="36" t="n">
        <f aca="false">F86/E86/104.3*10000</f>
        <v>96.6410684978437</v>
      </c>
      <c r="G87" s="36" t="n">
        <f aca="false">G86/E86/104.2*10000</f>
        <v>98.1511909744199</v>
      </c>
      <c r="H87" s="36" t="n">
        <f aca="false">H86/F86/104.2*10000</f>
        <v>96.7874278099758</v>
      </c>
      <c r="I87" s="36" t="n">
        <f aca="false">I86/G86/104.4*10000</f>
        <v>96.6069856139087</v>
      </c>
      <c r="J87" s="36" t="n">
        <f aca="false">J86/H86/104.2*10000</f>
        <v>98.3691558403697</v>
      </c>
      <c r="K87" s="36" t="n">
        <f aca="false">K86/I86/104.5*10000</f>
        <v>98.259675252313</v>
      </c>
      <c r="L87" s="17"/>
      <c r="M87" s="18"/>
      <c r="N87" s="18"/>
      <c r="O87" s="18"/>
      <c r="P87" s="18"/>
      <c r="Q87" s="18"/>
      <c r="R87" s="18"/>
      <c r="S87" s="18"/>
      <c r="T87" s="18"/>
    </row>
    <row r="88" s="13" customFormat="true" ht="65.25" hidden="false" customHeight="true" outlineLevel="0" collapsed="false">
      <c r="A88" s="21" t="s">
        <v>100</v>
      </c>
      <c r="B88" s="10" t="s">
        <v>101</v>
      </c>
      <c r="C88" s="22" t="n">
        <v>6.32</v>
      </c>
      <c r="D88" s="22" t="n">
        <v>7.87</v>
      </c>
      <c r="E88" s="22" t="n">
        <v>8.2</v>
      </c>
      <c r="F88" s="22" t="n">
        <v>8.2</v>
      </c>
      <c r="G88" s="22" t="n">
        <v>8.3</v>
      </c>
      <c r="H88" s="22" t="n">
        <v>8.3</v>
      </c>
      <c r="I88" s="22" t="n">
        <v>8.4</v>
      </c>
      <c r="J88" s="22" t="n">
        <v>8.4</v>
      </c>
      <c r="K88" s="23" t="n">
        <v>8.5</v>
      </c>
      <c r="L88" s="17"/>
      <c r="M88" s="18"/>
      <c r="N88" s="18"/>
      <c r="O88" s="18"/>
      <c r="P88" s="18"/>
      <c r="Q88" s="18"/>
      <c r="R88" s="18"/>
      <c r="S88" s="18"/>
      <c r="T88" s="18"/>
    </row>
    <row r="89" s="13" customFormat="true" ht="27" hidden="false" customHeight="true" outlineLevel="0" collapsed="false">
      <c r="A89" s="19" t="s">
        <v>102</v>
      </c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17"/>
      <c r="M89" s="18"/>
      <c r="N89" s="18"/>
      <c r="O89" s="18"/>
      <c r="P89" s="18"/>
      <c r="Q89" s="18"/>
      <c r="R89" s="18"/>
      <c r="S89" s="18"/>
      <c r="T89" s="18"/>
    </row>
    <row r="90" s="13" customFormat="true" ht="43.7" hidden="false" customHeight="true" outlineLevel="0" collapsed="false">
      <c r="A90" s="21" t="s">
        <v>103</v>
      </c>
      <c r="B90" s="10" t="s">
        <v>104</v>
      </c>
      <c r="C90" s="22" t="n">
        <v>3303.3</v>
      </c>
      <c r="D90" s="22" t="n">
        <v>3268.3</v>
      </c>
      <c r="E90" s="22" t="n">
        <v>3340.2026</v>
      </c>
      <c r="F90" s="22" t="n">
        <v>3403.6664494</v>
      </c>
      <c r="G90" s="22" t="n">
        <v>3423.707665</v>
      </c>
      <c r="H90" s="22" t="n">
        <v>3475.1434448374</v>
      </c>
      <c r="I90" s="22" t="n">
        <v>3512.72406429</v>
      </c>
      <c r="J90" s="22" t="n">
        <v>3555.07174406866</v>
      </c>
      <c r="K90" s="23" t="n">
        <v>3607.56761402583</v>
      </c>
      <c r="L90" s="17"/>
      <c r="M90" s="18"/>
      <c r="N90" s="18"/>
      <c r="O90" s="18"/>
      <c r="P90" s="18"/>
      <c r="Q90" s="18"/>
      <c r="R90" s="18"/>
      <c r="S90" s="18"/>
      <c r="T90" s="18"/>
    </row>
    <row r="91" s="13" customFormat="true" ht="135" hidden="false" customHeight="true" outlineLevel="0" collapsed="false">
      <c r="A91" s="21" t="s">
        <v>105</v>
      </c>
      <c r="B91" s="10" t="s">
        <v>79</v>
      </c>
      <c r="C91" s="22" t="n">
        <v>106.76</v>
      </c>
      <c r="D91" s="22" t="n">
        <v>95.7797226388268</v>
      </c>
      <c r="E91" s="22" t="n">
        <v>96.780303030303</v>
      </c>
      <c r="F91" s="22" t="n">
        <v>97.8866474543708</v>
      </c>
      <c r="G91" s="22" t="n">
        <v>98.8428158148505</v>
      </c>
      <c r="H91" s="22" t="n">
        <v>97.9846449136276</v>
      </c>
      <c r="I91" s="22" t="n">
        <v>98.7487969201155</v>
      </c>
      <c r="J91" s="22" t="n">
        <v>98.2708933717579</v>
      </c>
      <c r="K91" s="23" t="n">
        <v>98.75</v>
      </c>
      <c r="L91" s="24"/>
      <c r="M91" s="25"/>
      <c r="N91" s="25"/>
      <c r="O91" s="25"/>
      <c r="P91" s="25"/>
      <c r="Q91" s="25"/>
      <c r="R91" s="25"/>
      <c r="S91" s="25"/>
      <c r="T91" s="25"/>
    </row>
    <row r="92" s="13" customFormat="true" ht="37.3" hidden="false" customHeight="true" outlineLevel="0" collapsed="false">
      <c r="A92" s="21" t="s">
        <v>106</v>
      </c>
      <c r="B92" s="10" t="s">
        <v>104</v>
      </c>
      <c r="C92" s="22" t="n">
        <v>1798.1</v>
      </c>
      <c r="D92" s="22" t="n">
        <v>1614.6938</v>
      </c>
      <c r="E92" s="22" t="n">
        <v>1645.3729822</v>
      </c>
      <c r="F92" s="22" t="n">
        <v>1678.280441844</v>
      </c>
      <c r="G92" s="22" t="n">
        <v>1683.2165607906</v>
      </c>
      <c r="H92" s="22" t="n">
        <v>1710.16777023904</v>
      </c>
      <c r="I92" s="22" t="n">
        <v>1728.66340793195</v>
      </c>
      <c r="J92" s="22" t="n">
        <v>1749.50162895453</v>
      </c>
      <c r="K92" s="23" t="n">
        <v>1780.5233101699</v>
      </c>
      <c r="L92" s="17"/>
      <c r="M92" s="18"/>
      <c r="N92" s="18"/>
      <c r="O92" s="18"/>
      <c r="P92" s="18"/>
      <c r="Q92" s="18"/>
      <c r="R92" s="18"/>
      <c r="S92" s="18"/>
      <c r="T92" s="18"/>
    </row>
    <row r="93" s="13" customFormat="true" ht="132" hidden="false" customHeight="true" outlineLevel="0" collapsed="false">
      <c r="A93" s="21" t="s">
        <v>107</v>
      </c>
      <c r="B93" s="10" t="s">
        <v>79</v>
      </c>
      <c r="C93" s="22" t="n">
        <v>98.4</v>
      </c>
      <c r="D93" s="22" t="n">
        <v>86.9312681510165</v>
      </c>
      <c r="E93" s="22" t="n">
        <v>98.3590733590734</v>
      </c>
      <c r="F93" s="22" t="n">
        <v>98.5507246376812</v>
      </c>
      <c r="G93" s="22" t="n">
        <v>98.2708933717579</v>
      </c>
      <c r="H93" s="22" t="n">
        <v>98.5493230174081</v>
      </c>
      <c r="I93" s="22" t="n">
        <v>98.5604606525912</v>
      </c>
      <c r="J93" s="22" t="n">
        <v>98.9361702127659</v>
      </c>
      <c r="K93" s="23" t="n">
        <v>98.9433237271854</v>
      </c>
      <c r="L93" s="17"/>
      <c r="M93" s="18"/>
      <c r="N93" s="18"/>
      <c r="O93" s="18"/>
      <c r="P93" s="18"/>
      <c r="Q93" s="18"/>
      <c r="R93" s="18"/>
      <c r="S93" s="18"/>
      <c r="T93" s="18"/>
    </row>
    <row r="94" s="13" customFormat="true" ht="34.5" hidden="false" customHeight="true" outlineLevel="0" collapsed="false">
      <c r="A94" s="37" t="s">
        <v>108</v>
      </c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17"/>
      <c r="M94" s="18"/>
      <c r="N94" s="18"/>
      <c r="O94" s="18"/>
      <c r="P94" s="18"/>
      <c r="Q94" s="18"/>
      <c r="R94" s="18"/>
      <c r="S94" s="18"/>
      <c r="T94" s="18"/>
    </row>
    <row r="95" s="13" customFormat="true" ht="76.5" hidden="false" customHeight="true" outlineLevel="0" collapsed="false">
      <c r="A95" s="21" t="s">
        <v>109</v>
      </c>
      <c r="B95" s="10" t="s">
        <v>110</v>
      </c>
      <c r="C95" s="10" t="n">
        <v>229</v>
      </c>
      <c r="D95" s="38" t="n">
        <v>213</v>
      </c>
      <c r="E95" s="38" t="n">
        <v>215</v>
      </c>
      <c r="F95" s="38" t="n">
        <v>215</v>
      </c>
      <c r="G95" s="38" t="n">
        <v>220</v>
      </c>
      <c r="H95" s="38" t="n">
        <v>220</v>
      </c>
      <c r="I95" s="38" t="n">
        <v>225</v>
      </c>
      <c r="J95" s="38" t="n">
        <v>225</v>
      </c>
      <c r="K95" s="39" t="n">
        <v>230</v>
      </c>
      <c r="L95" s="24"/>
      <c r="M95" s="25"/>
      <c r="N95" s="25"/>
      <c r="O95" s="25"/>
      <c r="P95" s="25"/>
      <c r="Q95" s="25"/>
      <c r="R95" s="25"/>
      <c r="S95" s="25"/>
      <c r="T95" s="25"/>
    </row>
    <row r="96" s="13" customFormat="true" ht="108" hidden="false" customHeight="true" outlineLevel="0" collapsed="false">
      <c r="A96" s="21" t="s">
        <v>111</v>
      </c>
      <c r="B96" s="10" t="s">
        <v>13</v>
      </c>
      <c r="C96" s="10" t="n">
        <v>6.01</v>
      </c>
      <c r="D96" s="22" t="n">
        <v>6.17</v>
      </c>
      <c r="E96" s="22" t="n">
        <v>6.56</v>
      </c>
      <c r="F96" s="22" t="n">
        <v>7.71</v>
      </c>
      <c r="G96" s="22" t="n">
        <v>7.72</v>
      </c>
      <c r="H96" s="22" t="n">
        <v>8.16</v>
      </c>
      <c r="I96" s="23" t="n">
        <v>8.17</v>
      </c>
      <c r="J96" s="22" t="n">
        <v>8.58</v>
      </c>
      <c r="K96" s="23" t="n">
        <v>8.59</v>
      </c>
      <c r="L96" s="40"/>
      <c r="M96" s="41"/>
      <c r="N96" s="42"/>
      <c r="O96" s="41"/>
      <c r="P96" s="42"/>
      <c r="Q96" s="41"/>
      <c r="R96" s="42"/>
      <c r="S96" s="41"/>
      <c r="T96" s="42"/>
    </row>
    <row r="97" s="13" customFormat="true" ht="70.5" hidden="false" customHeight="true" outlineLevel="0" collapsed="false">
      <c r="A97" s="21" t="s">
        <v>112</v>
      </c>
      <c r="B97" s="10" t="s">
        <v>113</v>
      </c>
      <c r="C97" s="22" t="n">
        <v>14.16</v>
      </c>
      <c r="D97" s="22" t="n">
        <v>13.14</v>
      </c>
      <c r="E97" s="22" t="n">
        <v>13.14</v>
      </c>
      <c r="F97" s="22" t="n">
        <v>13.15</v>
      </c>
      <c r="G97" s="22" t="n">
        <v>13.15</v>
      </c>
      <c r="H97" s="22" t="n">
        <v>13.15</v>
      </c>
      <c r="I97" s="22" t="n">
        <v>13.16</v>
      </c>
      <c r="J97" s="22" t="n">
        <v>13.15</v>
      </c>
      <c r="K97" s="23" t="n">
        <v>13.17</v>
      </c>
      <c r="L97" s="40"/>
      <c r="M97" s="41"/>
      <c r="N97" s="42"/>
      <c r="O97" s="41"/>
      <c r="P97" s="42"/>
      <c r="Q97" s="41"/>
      <c r="R97" s="42"/>
      <c r="S97" s="41"/>
      <c r="T97" s="42"/>
    </row>
    <row r="98" s="13" customFormat="true" ht="31.5" hidden="false" customHeight="true" outlineLevel="0" collapsed="false">
      <c r="A98" s="19" t="s">
        <v>114</v>
      </c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40"/>
      <c r="M98" s="43"/>
      <c r="N98" s="42"/>
      <c r="O98" s="43"/>
      <c r="P98" s="42"/>
      <c r="Q98" s="43"/>
      <c r="R98" s="42"/>
      <c r="S98" s="43"/>
      <c r="T98" s="42"/>
      <c r="U98" s="44"/>
    </row>
    <row r="99" s="13" customFormat="true" ht="87.75" hidden="false" customHeight="true" outlineLevel="0" collapsed="false">
      <c r="A99" s="45" t="s">
        <v>115</v>
      </c>
      <c r="B99" s="28" t="s">
        <v>116</v>
      </c>
      <c r="C99" s="46" t="n">
        <v>2676.54</v>
      </c>
      <c r="D99" s="47" t="n">
        <v>3247.9</v>
      </c>
      <c r="E99" s="46" t="n">
        <v>6015.7</v>
      </c>
      <c r="F99" s="47" t="n">
        <v>4230.6</v>
      </c>
      <c r="G99" s="46" t="n">
        <v>4551.4</v>
      </c>
      <c r="H99" s="47" t="n">
        <v>4721.3</v>
      </c>
      <c r="I99" s="46" t="n">
        <v>5100.4</v>
      </c>
      <c r="J99" s="47" t="n">
        <v>5147.5</v>
      </c>
      <c r="K99" s="48" t="n">
        <v>5565.5</v>
      </c>
      <c r="L99" s="40"/>
      <c r="M99" s="43"/>
      <c r="N99" s="42"/>
      <c r="O99" s="43"/>
      <c r="P99" s="42"/>
      <c r="Q99" s="43"/>
      <c r="R99" s="42"/>
      <c r="S99" s="43"/>
      <c r="T99" s="42"/>
      <c r="U99" s="12"/>
    </row>
    <row r="100" s="13" customFormat="true" ht="82.15" hidden="false" customHeight="true" outlineLevel="0" collapsed="false">
      <c r="A100" s="45" t="s">
        <v>117</v>
      </c>
      <c r="B100" s="28" t="s">
        <v>118</v>
      </c>
      <c r="C100" s="46" t="n">
        <v>100.3</v>
      </c>
      <c r="D100" s="47" t="n">
        <f aca="false">D99/C99/105.6*10000</f>
        <v>114.911896657172</v>
      </c>
      <c r="E100" s="46" t="n">
        <f aca="false">E99/D99/105.1*10000</f>
        <v>176.230391011052</v>
      </c>
      <c r="F100" s="47" t="n">
        <f aca="false">F99/E99/105.4*10000</f>
        <v>66.7229415098803</v>
      </c>
      <c r="G100" s="46" t="n">
        <f aca="false">G99/E99/105.3*10000</f>
        <v>71.8506107183512</v>
      </c>
      <c r="H100" s="47" t="n">
        <f aca="false">H99/F99/105.5*10000</f>
        <v>105.780879231722</v>
      </c>
      <c r="I100" s="46" t="n">
        <f aca="false">I99/G99/105.5*10000</f>
        <v>106.220116220685</v>
      </c>
      <c r="J100" s="47" t="n">
        <f aca="false">J99/H99/105.5*10000</f>
        <v>103.343293572348</v>
      </c>
      <c r="K100" s="48" t="n">
        <f aca="false">K99/I99/105.5*10000</f>
        <v>103.430229986608</v>
      </c>
      <c r="L100" s="49"/>
      <c r="M100" s="50"/>
      <c r="N100" s="51"/>
      <c r="O100" s="50"/>
      <c r="P100" s="51"/>
      <c r="Q100" s="50"/>
      <c r="R100" s="51"/>
      <c r="S100" s="50"/>
      <c r="T100" s="51"/>
    </row>
    <row r="101" s="13" customFormat="true" ht="129" hidden="false" customHeight="true" outlineLevel="0" collapsed="false">
      <c r="A101" s="35" t="s">
        <v>119</v>
      </c>
      <c r="B101" s="28" t="s">
        <v>27</v>
      </c>
      <c r="C101" s="52" t="n">
        <v>1135.27</v>
      </c>
      <c r="D101" s="47" t="n">
        <v>1288.13</v>
      </c>
      <c r="E101" s="52" t="n">
        <v>1537.68</v>
      </c>
      <c r="F101" s="47" t="n">
        <v>1385.1</v>
      </c>
      <c r="G101" s="52" t="n">
        <v>1401.1</v>
      </c>
      <c r="H101" s="47" t="n">
        <v>1440.5</v>
      </c>
      <c r="I101" s="52" t="n">
        <v>1472.5</v>
      </c>
      <c r="J101" s="47" t="n">
        <v>1501</v>
      </c>
      <c r="K101" s="53" t="n">
        <v>1550.5</v>
      </c>
      <c r="L101" s="49"/>
      <c r="M101" s="54"/>
      <c r="N101" s="51"/>
      <c r="O101" s="54"/>
      <c r="P101" s="51"/>
      <c r="Q101" s="54"/>
      <c r="R101" s="51"/>
      <c r="S101" s="54"/>
      <c r="T101" s="51"/>
    </row>
    <row r="102" s="13" customFormat="true" ht="108" hidden="false" customHeight="true" outlineLevel="0" collapsed="false">
      <c r="A102" s="35" t="s">
        <v>120</v>
      </c>
      <c r="B102" s="28" t="s">
        <v>118</v>
      </c>
      <c r="C102" s="52" t="n">
        <v>92.2091335345045</v>
      </c>
      <c r="D102" s="47" t="n">
        <f aca="false">D101/C101/105.6*10000</f>
        <v>107.447574212088</v>
      </c>
      <c r="E102" s="52" t="n">
        <f aca="false">E101/D101/105.1*10000</f>
        <v>113.580442099063</v>
      </c>
      <c r="F102" s="47" t="n">
        <f aca="false">F101/E101/105.4*10000</f>
        <v>85.4622953014211</v>
      </c>
      <c r="G102" s="52" t="n">
        <f aca="false">G101/E101/105.3*10000</f>
        <v>86.5316123800767</v>
      </c>
      <c r="H102" s="47" t="n">
        <f aca="false">H101/F101/105.5*10000</f>
        <v>98.5779253196084</v>
      </c>
      <c r="I102" s="52" t="n">
        <f aca="false">I101/G101/105.5*10000</f>
        <v>99.6170578228819</v>
      </c>
      <c r="J102" s="47" t="n">
        <f aca="false">J101/H101/105.5*10000</f>
        <v>98.7677067105781</v>
      </c>
      <c r="K102" s="53" t="n">
        <f aca="false">K101/I101/105.5*10000</f>
        <v>99.8076907603054</v>
      </c>
      <c r="L102" s="49"/>
      <c r="M102" s="54"/>
      <c r="N102" s="51"/>
      <c r="O102" s="54"/>
      <c r="P102" s="51"/>
      <c r="Q102" s="54"/>
      <c r="R102" s="51"/>
      <c r="S102" s="54"/>
      <c r="T102" s="51"/>
    </row>
    <row r="103" s="13" customFormat="true" ht="32.8" hidden="false" customHeight="false" outlineLevel="0" collapsed="false">
      <c r="A103" s="55" t="s">
        <v>121</v>
      </c>
      <c r="B103" s="29"/>
      <c r="C103" s="56"/>
      <c r="D103" s="29"/>
      <c r="E103" s="57"/>
      <c r="F103" s="29"/>
      <c r="G103" s="57"/>
      <c r="H103" s="29"/>
      <c r="I103" s="57"/>
      <c r="J103" s="29"/>
      <c r="K103" s="58"/>
      <c r="L103" s="49"/>
      <c r="M103" s="59"/>
      <c r="N103" s="51"/>
      <c r="O103" s="59"/>
      <c r="P103" s="51"/>
      <c r="Q103" s="59"/>
      <c r="R103" s="51"/>
      <c r="S103" s="59"/>
      <c r="T103" s="51"/>
    </row>
    <row r="104" s="13" customFormat="true" ht="17.35" hidden="false" customHeight="false" outlineLevel="0" collapsed="false">
      <c r="A104" s="60" t="s">
        <v>122</v>
      </c>
      <c r="B104" s="29" t="s">
        <v>123</v>
      </c>
      <c r="C104" s="56" t="n">
        <v>453.92</v>
      </c>
      <c r="D104" s="29" t="n">
        <f aca="false">D101-D105</f>
        <v>541.59</v>
      </c>
      <c r="E104" s="61" t="n">
        <f aca="false">E101-E105</f>
        <v>568.05</v>
      </c>
      <c r="F104" s="61" t="n">
        <f aca="false">F101-F105</f>
        <v>986.57</v>
      </c>
      <c r="G104" s="61" t="n">
        <f aca="false">G101-G105</f>
        <v>977.91</v>
      </c>
      <c r="H104" s="61" t="n">
        <f aca="false">H101-H105</f>
        <v>1199.84</v>
      </c>
      <c r="I104" s="61" t="n">
        <f aca="false">I101-I105</f>
        <v>1223.05</v>
      </c>
      <c r="J104" s="61" t="n">
        <f aca="false">J101-J105</f>
        <v>1249.88</v>
      </c>
      <c r="K104" s="61" t="n">
        <f aca="false">K101-K105</f>
        <v>1288.44</v>
      </c>
      <c r="L104" s="49"/>
      <c r="M104" s="59"/>
      <c r="N104" s="51"/>
      <c r="O104" s="59"/>
      <c r="P104" s="51"/>
      <c r="Q104" s="59"/>
      <c r="R104" s="51"/>
      <c r="S104" s="59"/>
      <c r="T104" s="51"/>
    </row>
    <row r="105" s="13" customFormat="true" ht="17.35" hidden="false" customHeight="false" outlineLevel="0" collapsed="false">
      <c r="A105" s="60" t="s">
        <v>124</v>
      </c>
      <c r="B105" s="29" t="s">
        <v>123</v>
      </c>
      <c r="C105" s="61" t="n">
        <v>681.35</v>
      </c>
      <c r="D105" s="29" t="n">
        <v>746.54</v>
      </c>
      <c r="E105" s="61" t="n">
        <f aca="false">E106+E109+E113</f>
        <v>969.63</v>
      </c>
      <c r="F105" s="61" t="n">
        <f aca="false">F106+F109+F113</f>
        <v>398.53</v>
      </c>
      <c r="G105" s="61" t="n">
        <f aca="false">G106+G109+G113</f>
        <v>423.19</v>
      </c>
      <c r="H105" s="61" t="n">
        <f aca="false">H106+H109+H113</f>
        <v>240.66</v>
      </c>
      <c r="I105" s="61" t="n">
        <f aca="false">I106+I109+I113</f>
        <v>249.45</v>
      </c>
      <c r="J105" s="61" t="n">
        <f aca="false">J106+J109+J113</f>
        <v>251.12</v>
      </c>
      <c r="K105" s="61" t="n">
        <f aca="false">K106+K109+K113</f>
        <v>262.06</v>
      </c>
      <c r="L105" s="49"/>
      <c r="M105" s="59"/>
      <c r="N105" s="51"/>
      <c r="O105" s="59"/>
      <c r="P105" s="51"/>
      <c r="Q105" s="59"/>
      <c r="R105" s="51"/>
      <c r="S105" s="59"/>
      <c r="T105" s="51"/>
    </row>
    <row r="106" s="13" customFormat="true" ht="17.35" hidden="false" customHeight="false" outlineLevel="0" collapsed="false">
      <c r="A106" s="27" t="s">
        <v>125</v>
      </c>
      <c r="B106" s="29" t="s">
        <v>123</v>
      </c>
      <c r="C106" s="61" t="n">
        <v>55.97</v>
      </c>
      <c r="D106" s="29" t="n">
        <v>88.17</v>
      </c>
      <c r="E106" s="56" t="n">
        <v>92.11</v>
      </c>
      <c r="F106" s="29" t="n">
        <v>95.14</v>
      </c>
      <c r="G106" s="56" t="n">
        <v>97.24</v>
      </c>
      <c r="H106" s="29" t="n">
        <v>96.58</v>
      </c>
      <c r="I106" s="56" t="n">
        <v>99.23</v>
      </c>
      <c r="J106" s="29" t="n">
        <v>98.28</v>
      </c>
      <c r="K106" s="62" t="n">
        <v>101.3</v>
      </c>
      <c r="L106" s="49"/>
      <c r="M106" s="59"/>
      <c r="N106" s="51"/>
      <c r="O106" s="59"/>
      <c r="P106" s="51"/>
      <c r="Q106" s="59"/>
      <c r="R106" s="51"/>
      <c r="S106" s="59"/>
      <c r="T106" s="51"/>
    </row>
    <row r="107" s="13" customFormat="true" ht="17.35" hidden="false" customHeight="false" outlineLevel="0" collapsed="false">
      <c r="A107" s="27" t="s">
        <v>126</v>
      </c>
      <c r="B107" s="29" t="s">
        <v>123</v>
      </c>
      <c r="C107" s="56" t="n">
        <v>0</v>
      </c>
      <c r="D107" s="29" t="n">
        <v>0</v>
      </c>
      <c r="E107" s="56" t="n">
        <v>0</v>
      </c>
      <c r="F107" s="29" t="n">
        <v>0</v>
      </c>
      <c r="G107" s="56" t="n">
        <v>0</v>
      </c>
      <c r="H107" s="29" t="n">
        <v>0</v>
      </c>
      <c r="I107" s="56" t="n">
        <v>0</v>
      </c>
      <c r="J107" s="29" t="n">
        <v>0</v>
      </c>
      <c r="K107" s="62" t="n">
        <v>0</v>
      </c>
      <c r="L107" s="49"/>
      <c r="M107" s="54"/>
      <c r="N107" s="51"/>
      <c r="O107" s="54"/>
      <c r="P107" s="51"/>
      <c r="Q107" s="54"/>
      <c r="R107" s="51"/>
      <c r="S107" s="54"/>
      <c r="T107" s="51"/>
    </row>
    <row r="108" s="13" customFormat="true" ht="17.35" hidden="false" customHeight="false" outlineLevel="0" collapsed="false">
      <c r="A108" s="27" t="s">
        <v>127</v>
      </c>
      <c r="B108" s="29" t="s">
        <v>123</v>
      </c>
      <c r="C108" s="56" t="n">
        <v>0</v>
      </c>
      <c r="D108" s="29" t="n">
        <v>0</v>
      </c>
      <c r="E108" s="56" t="n">
        <v>0</v>
      </c>
      <c r="F108" s="29" t="n">
        <v>0</v>
      </c>
      <c r="G108" s="56" t="n">
        <v>0</v>
      </c>
      <c r="H108" s="29" t="n">
        <v>0</v>
      </c>
      <c r="I108" s="56" t="n">
        <v>0</v>
      </c>
      <c r="J108" s="29" t="n">
        <v>0</v>
      </c>
      <c r="K108" s="62" t="n">
        <v>0</v>
      </c>
      <c r="L108" s="49"/>
      <c r="M108" s="54"/>
      <c r="N108" s="51"/>
      <c r="O108" s="54"/>
      <c r="P108" s="51"/>
      <c r="Q108" s="54"/>
      <c r="R108" s="51"/>
      <c r="S108" s="54"/>
      <c r="T108" s="51"/>
    </row>
    <row r="109" s="13" customFormat="true" ht="17.35" hidden="false" customHeight="false" outlineLevel="0" collapsed="false">
      <c r="A109" s="27" t="s">
        <v>128</v>
      </c>
      <c r="B109" s="29" t="s">
        <v>123</v>
      </c>
      <c r="C109" s="56" t="n">
        <v>567.86</v>
      </c>
      <c r="D109" s="63" t="n">
        <f aca="false">D110+D111+D112</f>
        <v>568.057</v>
      </c>
      <c r="E109" s="56" t="n">
        <f aca="false">E110+E111+E112</f>
        <v>853.95</v>
      </c>
      <c r="F109" s="29" t="n">
        <f aca="false">F110+F111+F112</f>
        <v>279.49</v>
      </c>
      <c r="G109" s="29" t="n">
        <f aca="false">G110+G111+G112</f>
        <v>301.14</v>
      </c>
      <c r="H109" s="29" t="n">
        <f aca="false">H110+H111+H112</f>
        <v>119.2</v>
      </c>
      <c r="I109" s="56" t="n">
        <f aca="false">I110+I111+I112</f>
        <v>124.5</v>
      </c>
      <c r="J109" s="29" t="n">
        <f aca="false">J110+J111+J112</f>
        <v>127.71</v>
      </c>
      <c r="K109" s="62" t="n">
        <f aca="false">K110+K111+K112</f>
        <v>134.64</v>
      </c>
      <c r="L109" s="49"/>
      <c r="M109" s="54"/>
      <c r="N109" s="51"/>
      <c r="O109" s="54"/>
      <c r="P109" s="51"/>
      <c r="Q109" s="54"/>
      <c r="R109" s="51"/>
      <c r="S109" s="54"/>
      <c r="T109" s="51"/>
    </row>
    <row r="110" s="13" customFormat="true" ht="17.35" hidden="false" customHeight="false" outlineLevel="0" collapsed="false">
      <c r="A110" s="60" t="s">
        <v>129</v>
      </c>
      <c r="B110" s="29" t="s">
        <v>123</v>
      </c>
      <c r="C110" s="56" t="n">
        <v>508.78</v>
      </c>
      <c r="D110" s="63" t="n">
        <v>497.734</v>
      </c>
      <c r="E110" s="61" t="n">
        <v>775.67</v>
      </c>
      <c r="F110" s="29" t="n">
        <v>200.17</v>
      </c>
      <c r="G110" s="61" t="n">
        <v>220.83</v>
      </c>
      <c r="H110" s="29" t="n">
        <v>36.18</v>
      </c>
      <c r="I110" s="61" t="n">
        <v>40.54</v>
      </c>
      <c r="J110" s="29" t="n">
        <v>39.81</v>
      </c>
      <c r="K110" s="64" t="n">
        <v>44.26</v>
      </c>
      <c r="L110" s="49"/>
      <c r="M110" s="59"/>
      <c r="N110" s="51"/>
      <c r="O110" s="59"/>
      <c r="P110" s="51"/>
      <c r="Q110" s="59"/>
      <c r="R110" s="51"/>
      <c r="S110" s="59"/>
      <c r="T110" s="51"/>
    </row>
    <row r="111" s="13" customFormat="true" ht="32.8" hidden="false" customHeight="false" outlineLevel="0" collapsed="false">
      <c r="A111" s="60" t="s">
        <v>130</v>
      </c>
      <c r="B111" s="29" t="s">
        <v>123</v>
      </c>
      <c r="C111" s="61" t="n">
        <v>39.93</v>
      </c>
      <c r="D111" s="63" t="n">
        <v>52.083</v>
      </c>
      <c r="E111" s="61" t="n">
        <v>59.12</v>
      </c>
      <c r="F111" s="29" t="n">
        <v>59.8</v>
      </c>
      <c r="G111" s="61" t="n">
        <v>60.47</v>
      </c>
      <c r="H111" s="29" t="n">
        <v>62.9</v>
      </c>
      <c r="I111" s="61" t="n">
        <v>63.37</v>
      </c>
      <c r="J111" s="29" t="n">
        <v>67.14</v>
      </c>
      <c r="K111" s="64" t="n">
        <v>69.18</v>
      </c>
      <c r="L111" s="24"/>
      <c r="M111" s="25"/>
      <c r="N111" s="25"/>
      <c r="O111" s="25"/>
      <c r="P111" s="25"/>
      <c r="Q111" s="25"/>
      <c r="R111" s="25"/>
      <c r="S111" s="25"/>
      <c r="T111" s="25"/>
    </row>
    <row r="112" s="13" customFormat="true" ht="17.35" hidden="false" customHeight="false" outlineLevel="0" collapsed="false">
      <c r="A112" s="60" t="s">
        <v>131</v>
      </c>
      <c r="B112" s="29" t="s">
        <v>123</v>
      </c>
      <c r="C112" s="61" t="n">
        <v>19.15</v>
      </c>
      <c r="D112" s="63" t="n">
        <v>18.24</v>
      </c>
      <c r="E112" s="61" t="n">
        <v>19.16</v>
      </c>
      <c r="F112" s="29" t="n">
        <v>19.52</v>
      </c>
      <c r="G112" s="61" t="n">
        <v>19.84</v>
      </c>
      <c r="H112" s="29" t="n">
        <v>20.12</v>
      </c>
      <c r="I112" s="61" t="n">
        <v>20.59</v>
      </c>
      <c r="J112" s="29" t="n">
        <v>20.76</v>
      </c>
      <c r="K112" s="64" t="n">
        <v>21.2</v>
      </c>
      <c r="L112" s="17"/>
      <c r="M112" s="18"/>
      <c r="N112" s="18"/>
      <c r="O112" s="18"/>
      <c r="P112" s="18"/>
      <c r="Q112" s="18"/>
      <c r="R112" s="18"/>
      <c r="S112" s="18"/>
      <c r="T112" s="18"/>
    </row>
    <row r="113" s="13" customFormat="true" ht="17.35" hidden="false" customHeight="false" outlineLevel="0" collapsed="false">
      <c r="A113" s="27" t="s">
        <v>132</v>
      </c>
      <c r="B113" s="29" t="s">
        <v>123</v>
      </c>
      <c r="C113" s="61" t="n">
        <v>57.52</v>
      </c>
      <c r="D113" s="63" t="n">
        <v>21.57</v>
      </c>
      <c r="E113" s="56" t="n">
        <v>23.57</v>
      </c>
      <c r="F113" s="29" t="n">
        <v>23.9</v>
      </c>
      <c r="G113" s="56" t="n">
        <v>24.81</v>
      </c>
      <c r="H113" s="29" t="n">
        <v>24.88</v>
      </c>
      <c r="I113" s="56" t="n">
        <v>25.72</v>
      </c>
      <c r="J113" s="29" t="n">
        <v>25.13</v>
      </c>
      <c r="K113" s="62" t="n">
        <v>26.12</v>
      </c>
      <c r="L113" s="17"/>
      <c r="M113" s="18"/>
      <c r="N113" s="18"/>
      <c r="O113" s="18"/>
      <c r="P113" s="18"/>
      <c r="Q113" s="18"/>
      <c r="R113" s="18"/>
      <c r="S113" s="18"/>
      <c r="T113" s="18"/>
    </row>
    <row r="114" s="13" customFormat="true" ht="33" hidden="false" customHeight="true" outlineLevel="0" collapsed="false">
      <c r="A114" s="19" t="s">
        <v>133</v>
      </c>
      <c r="B114" s="26"/>
      <c r="C114" s="65"/>
      <c r="D114" s="65"/>
      <c r="E114" s="65"/>
      <c r="F114" s="65"/>
      <c r="G114" s="65"/>
      <c r="H114" s="65"/>
      <c r="I114" s="65"/>
      <c r="J114" s="65"/>
      <c r="K114" s="65"/>
      <c r="L114" s="17"/>
      <c r="M114" s="18"/>
      <c r="N114" s="18"/>
      <c r="O114" s="18"/>
      <c r="P114" s="18"/>
      <c r="Q114" s="18"/>
      <c r="R114" s="18"/>
      <c r="S114" s="18"/>
      <c r="T114" s="18"/>
    </row>
    <row r="115" s="13" customFormat="true" ht="17.35" hidden="false" customHeight="false" outlineLevel="0" collapsed="false">
      <c r="A115" s="66" t="s">
        <v>134</v>
      </c>
      <c r="B115" s="10" t="s">
        <v>77</v>
      </c>
      <c r="C115" s="67" t="n">
        <v>2025.35</v>
      </c>
      <c r="D115" s="22" t="n">
        <v>2417.7</v>
      </c>
      <c r="E115" s="22" t="n">
        <v>2410.66</v>
      </c>
      <c r="F115" s="22" t="n">
        <v>2068.67</v>
      </c>
      <c r="G115" s="22" t="n">
        <v>2068.67</v>
      </c>
      <c r="H115" s="22" t="n">
        <v>2105.91</v>
      </c>
      <c r="I115" s="22" t="n">
        <v>2105.91</v>
      </c>
      <c r="J115" s="22" t="n">
        <v>2105.91</v>
      </c>
      <c r="K115" s="22" t="n">
        <v>2105.91</v>
      </c>
      <c r="L115" s="17"/>
      <c r="M115" s="18"/>
      <c r="N115" s="18"/>
      <c r="O115" s="18"/>
      <c r="P115" s="18"/>
      <c r="Q115" s="18"/>
      <c r="R115" s="18"/>
      <c r="S115" s="18"/>
      <c r="T115" s="18"/>
    </row>
    <row r="116" s="13" customFormat="true" ht="17.35" hidden="false" customHeight="false" outlineLevel="0" collapsed="false">
      <c r="A116" s="66" t="s">
        <v>135</v>
      </c>
      <c r="B116" s="10" t="s">
        <v>77</v>
      </c>
      <c r="C116" s="67" t="n">
        <v>479.34</v>
      </c>
      <c r="D116" s="22" t="n">
        <v>574.25</v>
      </c>
      <c r="E116" s="22" t="n">
        <v>537.31</v>
      </c>
      <c r="F116" s="22" t="n">
        <v>518.13</v>
      </c>
      <c r="G116" s="22" t="n">
        <v>518.13</v>
      </c>
      <c r="H116" s="22" t="n">
        <v>529.54</v>
      </c>
      <c r="I116" s="22" t="n">
        <v>529.54</v>
      </c>
      <c r="J116" s="22" t="n">
        <v>529.54</v>
      </c>
      <c r="K116" s="22" t="n">
        <v>529.54</v>
      </c>
      <c r="L116" s="17"/>
      <c r="M116" s="18"/>
      <c r="N116" s="18"/>
      <c r="O116" s="18"/>
      <c r="P116" s="18"/>
      <c r="Q116" s="18"/>
      <c r="R116" s="18"/>
      <c r="S116" s="18"/>
      <c r="T116" s="18"/>
    </row>
    <row r="117" s="13" customFormat="true" ht="102" hidden="false" customHeight="true" outlineLevel="0" collapsed="false">
      <c r="A117" s="66" t="s">
        <v>136</v>
      </c>
      <c r="B117" s="10" t="s">
        <v>77</v>
      </c>
      <c r="C117" s="67" t="n">
        <v>393.2</v>
      </c>
      <c r="D117" s="22" t="n">
        <v>478.32</v>
      </c>
      <c r="E117" s="22" t="n">
        <v>459.95</v>
      </c>
      <c r="F117" s="22" t="n">
        <v>448.22</v>
      </c>
      <c r="G117" s="22" t="n">
        <v>448.22</v>
      </c>
      <c r="H117" s="22" t="n">
        <v>459.63</v>
      </c>
      <c r="I117" s="22" t="n">
        <v>459.63</v>
      </c>
      <c r="J117" s="22" t="n">
        <v>459.63</v>
      </c>
      <c r="K117" s="22" t="n">
        <v>459.63</v>
      </c>
      <c r="L117" s="17"/>
      <c r="M117" s="18"/>
      <c r="N117" s="18"/>
      <c r="O117" s="18"/>
      <c r="P117" s="18"/>
      <c r="Q117" s="18"/>
      <c r="R117" s="18"/>
      <c r="S117" s="18"/>
      <c r="T117" s="18"/>
    </row>
    <row r="118" s="13" customFormat="true" ht="17.35" hidden="false" customHeight="false" outlineLevel="0" collapsed="false">
      <c r="A118" s="68" t="s">
        <v>137</v>
      </c>
      <c r="B118" s="10" t="s">
        <v>77</v>
      </c>
      <c r="C118" s="67" t="n">
        <v>0</v>
      </c>
      <c r="D118" s="22" t="n">
        <v>0</v>
      </c>
      <c r="E118" s="22" t="n">
        <v>0</v>
      </c>
      <c r="F118" s="22" t="n">
        <v>0</v>
      </c>
      <c r="G118" s="22" t="n">
        <v>0</v>
      </c>
      <c r="H118" s="22" t="n">
        <v>0</v>
      </c>
      <c r="I118" s="22" t="n">
        <v>0</v>
      </c>
      <c r="J118" s="22" t="n">
        <v>0</v>
      </c>
      <c r="K118" s="22" t="n">
        <v>0</v>
      </c>
      <c r="L118" s="17"/>
      <c r="M118" s="18"/>
      <c r="N118" s="18"/>
      <c r="O118" s="18"/>
      <c r="P118" s="18"/>
      <c r="Q118" s="18"/>
      <c r="R118" s="18"/>
      <c r="S118" s="18"/>
      <c r="T118" s="18"/>
    </row>
    <row r="119" s="13" customFormat="true" ht="17.35" hidden="false" customHeight="false" outlineLevel="0" collapsed="false">
      <c r="A119" s="68" t="s">
        <v>138</v>
      </c>
      <c r="B119" s="10" t="s">
        <v>77</v>
      </c>
      <c r="C119" s="67" t="n">
        <v>220.65</v>
      </c>
      <c r="D119" s="22" t="n">
        <v>294.97</v>
      </c>
      <c r="E119" s="22" t="n">
        <v>284.29</v>
      </c>
      <c r="F119" s="22" t="n">
        <v>280.26</v>
      </c>
      <c r="G119" s="22" t="n">
        <v>280.26</v>
      </c>
      <c r="H119" s="22" t="n">
        <v>288</v>
      </c>
      <c r="I119" s="22" t="n">
        <v>288</v>
      </c>
      <c r="J119" s="22" t="n">
        <v>288</v>
      </c>
      <c r="K119" s="22" t="n">
        <v>288</v>
      </c>
      <c r="L119" s="17"/>
      <c r="M119" s="18"/>
      <c r="N119" s="18"/>
      <c r="O119" s="18"/>
      <c r="P119" s="18"/>
      <c r="Q119" s="18"/>
      <c r="R119" s="18"/>
      <c r="S119" s="18"/>
      <c r="T119" s="18"/>
    </row>
    <row r="120" s="13" customFormat="true" ht="17.35" hidden="false" customHeight="false" outlineLevel="0" collapsed="false">
      <c r="A120" s="68" t="s">
        <v>139</v>
      </c>
      <c r="B120" s="10" t="s">
        <v>77</v>
      </c>
      <c r="C120" s="67" t="n">
        <v>0</v>
      </c>
      <c r="D120" s="22" t="n">
        <v>0</v>
      </c>
      <c r="E120" s="22" t="n">
        <v>0</v>
      </c>
      <c r="F120" s="22" t="n">
        <v>0</v>
      </c>
      <c r="G120" s="22" t="n">
        <v>0</v>
      </c>
      <c r="H120" s="22" t="n">
        <v>0</v>
      </c>
      <c r="I120" s="22" t="n">
        <v>0</v>
      </c>
      <c r="J120" s="22" t="n">
        <v>0</v>
      </c>
      <c r="K120" s="22" t="n">
        <v>0</v>
      </c>
      <c r="L120" s="69"/>
      <c r="M120" s="70"/>
      <c r="N120" s="70"/>
      <c r="O120" s="70"/>
      <c r="P120" s="70"/>
      <c r="Q120" s="70"/>
      <c r="R120" s="70"/>
      <c r="S120" s="70"/>
      <c r="T120" s="70"/>
    </row>
    <row r="121" s="13" customFormat="true" ht="17.35" hidden="false" customHeight="false" outlineLevel="0" collapsed="false">
      <c r="A121" s="68" t="s">
        <v>140</v>
      </c>
      <c r="B121" s="10" t="s">
        <v>77</v>
      </c>
      <c r="C121" s="67" t="n">
        <v>36.82</v>
      </c>
      <c r="D121" s="22" t="n">
        <v>34.34</v>
      </c>
      <c r="E121" s="22" t="n">
        <v>39.22</v>
      </c>
      <c r="F121" s="22" t="n">
        <v>41.14</v>
      </c>
      <c r="G121" s="22" t="n">
        <v>41.14</v>
      </c>
      <c r="H121" s="22" t="n">
        <v>41.1</v>
      </c>
      <c r="I121" s="22" t="n">
        <v>41.1</v>
      </c>
      <c r="J121" s="22" t="n">
        <v>41.1</v>
      </c>
      <c r="K121" s="22" t="n">
        <v>41.1</v>
      </c>
      <c r="L121" s="69"/>
      <c r="M121" s="70"/>
      <c r="N121" s="70"/>
      <c r="O121" s="70"/>
      <c r="P121" s="70"/>
      <c r="Q121" s="70"/>
      <c r="R121" s="70"/>
      <c r="S121" s="70"/>
      <c r="T121" s="70"/>
    </row>
    <row r="122" s="13" customFormat="true" ht="32.8" hidden="false" customHeight="false" outlineLevel="0" collapsed="false">
      <c r="A122" s="68" t="s">
        <v>141</v>
      </c>
      <c r="B122" s="10" t="s">
        <v>77</v>
      </c>
      <c r="C122" s="67" t="n">
        <v>0</v>
      </c>
      <c r="D122" s="22" t="n">
        <v>0</v>
      </c>
      <c r="E122" s="22" t="n">
        <v>7.98</v>
      </c>
      <c r="F122" s="22" t="n">
        <v>8.21</v>
      </c>
      <c r="G122" s="22" t="n">
        <v>8.21</v>
      </c>
      <c r="H122" s="22" t="n">
        <v>8.53</v>
      </c>
      <c r="I122" s="22" t="n">
        <v>8.53</v>
      </c>
      <c r="J122" s="22" t="n">
        <v>8.53</v>
      </c>
      <c r="K122" s="22" t="n">
        <v>8.53</v>
      </c>
      <c r="L122" s="69"/>
      <c r="M122" s="70"/>
      <c r="N122" s="70"/>
      <c r="O122" s="70"/>
      <c r="P122" s="70"/>
      <c r="Q122" s="70"/>
      <c r="R122" s="70"/>
      <c r="S122" s="70"/>
      <c r="T122" s="70"/>
    </row>
    <row r="123" s="13" customFormat="true" ht="17.35" hidden="false" customHeight="false" outlineLevel="0" collapsed="false">
      <c r="A123" s="68" t="s">
        <v>142</v>
      </c>
      <c r="B123" s="10" t="s">
        <v>77</v>
      </c>
      <c r="C123" s="67" t="n">
        <v>14.04</v>
      </c>
      <c r="D123" s="22" t="n">
        <v>22.16</v>
      </c>
      <c r="E123" s="22" t="n">
        <v>20.73</v>
      </c>
      <c r="F123" s="22" t="n">
        <v>16.26</v>
      </c>
      <c r="G123" s="22" t="n">
        <v>16.26</v>
      </c>
      <c r="H123" s="22" t="n">
        <v>16.66</v>
      </c>
      <c r="I123" s="22" t="n">
        <v>16.66</v>
      </c>
      <c r="J123" s="22" t="n">
        <v>16.66</v>
      </c>
      <c r="K123" s="22" t="n">
        <v>16.66</v>
      </c>
      <c r="L123" s="69"/>
      <c r="M123" s="70"/>
      <c r="N123" s="70"/>
      <c r="O123" s="70"/>
      <c r="P123" s="70"/>
      <c r="Q123" s="70"/>
      <c r="R123" s="70"/>
      <c r="S123" s="70"/>
      <c r="T123" s="70"/>
    </row>
    <row r="124" s="13" customFormat="true" ht="17.35" hidden="false" customHeight="false" outlineLevel="0" collapsed="false">
      <c r="A124" s="68" t="s">
        <v>143</v>
      </c>
      <c r="B124" s="10" t="s">
        <v>77</v>
      </c>
      <c r="C124" s="67" t="n">
        <v>0</v>
      </c>
      <c r="D124" s="22" t="n">
        <v>0</v>
      </c>
      <c r="E124" s="22" t="n">
        <v>0</v>
      </c>
      <c r="F124" s="22" t="n">
        <v>0</v>
      </c>
      <c r="G124" s="22" t="n">
        <v>0</v>
      </c>
      <c r="H124" s="22" t="n">
        <v>0</v>
      </c>
      <c r="I124" s="22" t="n">
        <v>0</v>
      </c>
      <c r="J124" s="22" t="n">
        <v>0</v>
      </c>
      <c r="K124" s="22" t="n">
        <v>0</v>
      </c>
      <c r="L124" s="69"/>
      <c r="M124" s="70"/>
      <c r="N124" s="70"/>
      <c r="O124" s="70"/>
      <c r="P124" s="70"/>
      <c r="Q124" s="70"/>
      <c r="R124" s="70"/>
      <c r="S124" s="70"/>
      <c r="T124" s="70"/>
    </row>
    <row r="125" s="13" customFormat="true" ht="17.35" hidden="false" customHeight="false" outlineLevel="0" collapsed="false">
      <c r="A125" s="68" t="s">
        <v>144</v>
      </c>
      <c r="B125" s="10" t="s">
        <v>77</v>
      </c>
      <c r="C125" s="67" t="n">
        <v>0</v>
      </c>
      <c r="D125" s="22" t="n">
        <v>0</v>
      </c>
      <c r="E125" s="22" t="n">
        <v>0</v>
      </c>
      <c r="F125" s="22" t="n">
        <v>0</v>
      </c>
      <c r="G125" s="22" t="n">
        <v>0</v>
      </c>
      <c r="H125" s="22" t="n">
        <v>0</v>
      </c>
      <c r="I125" s="22" t="n">
        <v>0</v>
      </c>
      <c r="J125" s="22" t="n">
        <v>0</v>
      </c>
      <c r="K125" s="22" t="n">
        <v>0</v>
      </c>
      <c r="L125" s="69"/>
      <c r="M125" s="70"/>
      <c r="N125" s="70"/>
      <c r="O125" s="70"/>
      <c r="P125" s="70"/>
      <c r="Q125" s="70"/>
      <c r="R125" s="70"/>
      <c r="S125" s="70"/>
      <c r="T125" s="70"/>
    </row>
    <row r="126" s="13" customFormat="true" ht="17.35" hidden="false" customHeight="false" outlineLevel="0" collapsed="false">
      <c r="A126" s="68" t="s">
        <v>145</v>
      </c>
      <c r="B126" s="10" t="s">
        <v>77</v>
      </c>
      <c r="C126" s="67" t="n">
        <v>0</v>
      </c>
      <c r="D126" s="22" t="n">
        <v>0</v>
      </c>
      <c r="E126" s="22" t="n">
        <v>0</v>
      </c>
      <c r="F126" s="22" t="n">
        <v>0</v>
      </c>
      <c r="G126" s="22" t="n">
        <v>0</v>
      </c>
      <c r="H126" s="22" t="n">
        <v>0</v>
      </c>
      <c r="I126" s="22" t="n">
        <v>0</v>
      </c>
      <c r="J126" s="22" t="n">
        <v>0</v>
      </c>
      <c r="K126" s="22" t="n">
        <v>0</v>
      </c>
      <c r="L126" s="69"/>
      <c r="M126" s="70"/>
      <c r="N126" s="70"/>
      <c r="O126" s="70"/>
      <c r="P126" s="70"/>
      <c r="Q126" s="70"/>
      <c r="R126" s="70"/>
      <c r="S126" s="70"/>
      <c r="T126" s="70"/>
    </row>
    <row r="127" s="13" customFormat="true" ht="17.35" hidden="false" customHeight="false" outlineLevel="0" collapsed="false">
      <c r="A127" s="68" t="s">
        <v>146</v>
      </c>
      <c r="B127" s="10" t="s">
        <v>77</v>
      </c>
      <c r="C127" s="67" t="n">
        <v>76.97</v>
      </c>
      <c r="D127" s="22" t="n">
        <v>82.22</v>
      </c>
      <c r="E127" s="22" t="n">
        <v>81</v>
      </c>
      <c r="F127" s="22"/>
      <c r="G127" s="22"/>
      <c r="H127" s="22" t="n">
        <v>0</v>
      </c>
      <c r="I127" s="22" t="n">
        <v>0</v>
      </c>
      <c r="J127" s="22" t="n">
        <v>0</v>
      </c>
      <c r="K127" s="22" t="n">
        <v>0</v>
      </c>
      <c r="L127" s="69"/>
      <c r="M127" s="70"/>
      <c r="N127" s="70"/>
      <c r="O127" s="70"/>
      <c r="P127" s="70"/>
      <c r="Q127" s="70"/>
      <c r="R127" s="70"/>
      <c r="S127" s="70"/>
      <c r="T127" s="70"/>
    </row>
    <row r="128" s="13" customFormat="true" ht="17.35" hidden="false" customHeight="false" outlineLevel="0" collapsed="false">
      <c r="A128" s="66" t="s">
        <v>147</v>
      </c>
      <c r="B128" s="10" t="s">
        <v>77</v>
      </c>
      <c r="C128" s="67" t="n">
        <v>86.14</v>
      </c>
      <c r="D128" s="22" t="n">
        <v>95.93</v>
      </c>
      <c r="E128" s="22" t="n">
        <v>77.36</v>
      </c>
      <c r="F128" s="22" t="n">
        <v>69.91</v>
      </c>
      <c r="G128" s="22" t="n">
        <v>69.91</v>
      </c>
      <c r="H128" s="22" t="n">
        <v>69.91</v>
      </c>
      <c r="I128" s="22" t="n">
        <v>69.91</v>
      </c>
      <c r="J128" s="22" t="n">
        <v>69.91</v>
      </c>
      <c r="K128" s="22" t="n">
        <v>69.91</v>
      </c>
      <c r="L128" s="69"/>
      <c r="M128" s="70"/>
      <c r="N128" s="70"/>
      <c r="O128" s="70"/>
      <c r="P128" s="70"/>
      <c r="Q128" s="70"/>
      <c r="R128" s="70"/>
      <c r="S128" s="70"/>
      <c r="T128" s="70"/>
    </row>
    <row r="129" s="13" customFormat="true" ht="32.8" hidden="false" customHeight="false" outlineLevel="0" collapsed="false">
      <c r="A129" s="66" t="s">
        <v>148</v>
      </c>
      <c r="B129" s="10" t="s">
        <v>77</v>
      </c>
      <c r="C129" s="67" t="n">
        <v>1546.01</v>
      </c>
      <c r="D129" s="22" t="n">
        <v>1843.45</v>
      </c>
      <c r="E129" s="22" t="n">
        <v>1873.35</v>
      </c>
      <c r="F129" s="22" t="n">
        <v>1550.54</v>
      </c>
      <c r="G129" s="22" t="n">
        <v>1550.54</v>
      </c>
      <c r="H129" s="22" t="n">
        <v>1576.37</v>
      </c>
      <c r="I129" s="22" t="n">
        <v>1576.37</v>
      </c>
      <c r="J129" s="22" t="n">
        <v>1576.37</v>
      </c>
      <c r="K129" s="22" t="n">
        <v>1576.37</v>
      </c>
      <c r="L129" s="69"/>
      <c r="M129" s="70"/>
      <c r="N129" s="70"/>
      <c r="O129" s="70"/>
      <c r="P129" s="70"/>
      <c r="Q129" s="70"/>
      <c r="R129" s="70"/>
      <c r="S129" s="70"/>
      <c r="T129" s="70"/>
    </row>
    <row r="130" s="13" customFormat="true" ht="17.35" hidden="false" customHeight="false" outlineLevel="0" collapsed="false">
      <c r="A130" s="68" t="s">
        <v>149</v>
      </c>
      <c r="B130" s="10" t="s">
        <v>77</v>
      </c>
      <c r="C130" s="67" t="n">
        <v>0</v>
      </c>
      <c r="D130" s="22" t="n">
        <v>0</v>
      </c>
      <c r="E130" s="22" t="n">
        <v>0</v>
      </c>
      <c r="F130" s="22" t="n">
        <v>0</v>
      </c>
      <c r="G130" s="22" t="n">
        <v>0</v>
      </c>
      <c r="H130" s="22" t="n">
        <v>0</v>
      </c>
      <c r="I130" s="22" t="n">
        <v>0</v>
      </c>
      <c r="J130" s="22" t="n">
        <v>0</v>
      </c>
      <c r="K130" s="22" t="n">
        <v>0</v>
      </c>
      <c r="L130" s="69"/>
      <c r="M130" s="70"/>
      <c r="N130" s="70"/>
      <c r="O130" s="70"/>
      <c r="P130" s="70"/>
      <c r="Q130" s="70"/>
      <c r="R130" s="70"/>
      <c r="S130" s="70"/>
      <c r="T130" s="70"/>
    </row>
    <row r="131" s="13" customFormat="true" ht="17.35" hidden="false" customHeight="false" outlineLevel="0" collapsed="false">
      <c r="A131" s="68" t="s">
        <v>150</v>
      </c>
      <c r="B131" s="10" t="s">
        <v>77</v>
      </c>
      <c r="C131" s="67" t="n">
        <v>0</v>
      </c>
      <c r="D131" s="22" t="n">
        <v>0</v>
      </c>
      <c r="E131" s="22" t="n">
        <v>0</v>
      </c>
      <c r="F131" s="22" t="n">
        <v>0</v>
      </c>
      <c r="G131" s="22" t="n">
        <v>0</v>
      </c>
      <c r="H131" s="22" t="n">
        <v>0</v>
      </c>
      <c r="I131" s="22" t="n">
        <v>0</v>
      </c>
      <c r="J131" s="22" t="n">
        <v>0</v>
      </c>
      <c r="K131" s="22" t="n">
        <v>0</v>
      </c>
      <c r="L131" s="69"/>
      <c r="M131" s="70"/>
      <c r="N131" s="70"/>
      <c r="O131" s="70"/>
      <c r="P131" s="70"/>
      <c r="Q131" s="70"/>
      <c r="R131" s="70"/>
      <c r="S131" s="70"/>
      <c r="T131" s="70"/>
    </row>
    <row r="132" s="13" customFormat="true" ht="32.8" hidden="false" customHeight="false" outlineLevel="0" collapsed="false">
      <c r="A132" s="68" t="s">
        <v>151</v>
      </c>
      <c r="B132" s="10" t="s">
        <v>77</v>
      </c>
      <c r="C132" s="67" t="n">
        <v>0</v>
      </c>
      <c r="D132" s="22" t="n">
        <v>0</v>
      </c>
      <c r="E132" s="22" t="n">
        <v>0</v>
      </c>
      <c r="F132" s="22" t="n">
        <v>0</v>
      </c>
      <c r="G132" s="22" t="n">
        <v>0</v>
      </c>
      <c r="H132" s="22" t="n">
        <v>0</v>
      </c>
      <c r="I132" s="22" t="n">
        <v>0</v>
      </c>
      <c r="J132" s="22" t="n">
        <v>0</v>
      </c>
      <c r="K132" s="22" t="n">
        <v>0</v>
      </c>
      <c r="L132" s="69"/>
      <c r="M132" s="70"/>
      <c r="N132" s="70"/>
      <c r="O132" s="70"/>
      <c r="P132" s="70"/>
      <c r="Q132" s="70"/>
      <c r="R132" s="70"/>
      <c r="S132" s="70"/>
      <c r="T132" s="70"/>
    </row>
    <row r="133" s="13" customFormat="true" ht="32.8" hidden="false" customHeight="false" outlineLevel="0" collapsed="false">
      <c r="A133" s="68" t="s">
        <v>152</v>
      </c>
      <c r="B133" s="10" t="s">
        <v>77</v>
      </c>
      <c r="C133" s="67" t="n">
        <v>0</v>
      </c>
      <c r="D133" s="22" t="n">
        <v>0</v>
      </c>
      <c r="E133" s="22" t="n">
        <v>0</v>
      </c>
      <c r="F133" s="22" t="n">
        <v>0</v>
      </c>
      <c r="G133" s="22" t="n">
        <v>0</v>
      </c>
      <c r="H133" s="22" t="n">
        <v>0</v>
      </c>
      <c r="I133" s="22" t="n">
        <v>0</v>
      </c>
      <c r="J133" s="22" t="n">
        <v>0</v>
      </c>
      <c r="K133" s="22" t="n">
        <v>0</v>
      </c>
      <c r="L133" s="69"/>
      <c r="M133" s="70"/>
      <c r="N133" s="70"/>
      <c r="O133" s="70"/>
      <c r="P133" s="70"/>
      <c r="Q133" s="70"/>
      <c r="R133" s="70"/>
      <c r="S133" s="70"/>
      <c r="T133" s="70"/>
    </row>
    <row r="134" s="13" customFormat="true" ht="32.8" hidden="false" customHeight="false" outlineLevel="0" collapsed="false">
      <c r="A134" s="66" t="s">
        <v>153</v>
      </c>
      <c r="B134" s="10" t="s">
        <v>77</v>
      </c>
      <c r="C134" s="71" t="n">
        <f aca="false">SUM(C135:C147)</f>
        <v>2101.65</v>
      </c>
      <c r="D134" s="71" t="n">
        <f aca="false">SUM(D135:D147)</f>
        <v>2327.92</v>
      </c>
      <c r="E134" s="71" t="n">
        <f aca="false">SUM(E135:E147)</f>
        <v>2559.6</v>
      </c>
      <c r="F134" s="71" t="n">
        <f aca="false">SUM(F135:F147)</f>
        <v>2096.86</v>
      </c>
      <c r="G134" s="71" t="n">
        <f aca="false">SUM(G135:G147)</f>
        <v>2096.86</v>
      </c>
      <c r="H134" s="71" t="n">
        <f aca="false">SUM(H135:H147)</f>
        <v>2118.55</v>
      </c>
      <c r="I134" s="71" t="n">
        <f aca="false">SUM(I135:I147)</f>
        <v>2118.55</v>
      </c>
      <c r="J134" s="71" t="n">
        <f aca="false">SUM(J135:J147)</f>
        <v>2118.55</v>
      </c>
      <c r="K134" s="71" t="n">
        <f aca="false">SUM(K135:K147)</f>
        <v>2118.55</v>
      </c>
      <c r="L134" s="69"/>
      <c r="M134" s="70"/>
      <c r="N134" s="70"/>
      <c r="O134" s="70"/>
      <c r="P134" s="70"/>
      <c r="Q134" s="70"/>
      <c r="R134" s="70"/>
      <c r="S134" s="70"/>
      <c r="T134" s="70"/>
    </row>
    <row r="135" s="13" customFormat="true" ht="17.35" hidden="false" customHeight="false" outlineLevel="0" collapsed="false">
      <c r="A135" s="68" t="s">
        <v>154</v>
      </c>
      <c r="B135" s="10" t="s">
        <v>77</v>
      </c>
      <c r="C135" s="71" t="n">
        <v>200.5</v>
      </c>
      <c r="D135" s="71" t="n">
        <v>188.98</v>
      </c>
      <c r="E135" s="72" t="n">
        <v>243.07</v>
      </c>
      <c r="F135" s="71" t="n">
        <v>240.3</v>
      </c>
      <c r="G135" s="71" t="n">
        <v>240.3</v>
      </c>
      <c r="H135" s="71" t="n">
        <v>227.85</v>
      </c>
      <c r="I135" s="71" t="n">
        <v>227.85</v>
      </c>
      <c r="J135" s="71" t="n">
        <v>227.85</v>
      </c>
      <c r="K135" s="71" t="n">
        <v>227.85</v>
      </c>
      <c r="L135" s="69"/>
      <c r="M135" s="70"/>
      <c r="N135" s="70"/>
      <c r="O135" s="70"/>
      <c r="P135" s="70"/>
      <c r="Q135" s="70"/>
      <c r="R135" s="70"/>
      <c r="S135" s="70"/>
      <c r="T135" s="70"/>
    </row>
    <row r="136" s="13" customFormat="true" ht="17.35" hidden="false" customHeight="false" outlineLevel="0" collapsed="false">
      <c r="A136" s="68" t="s">
        <v>155</v>
      </c>
      <c r="B136" s="10" t="s">
        <v>77</v>
      </c>
      <c r="C136" s="71" t="n">
        <v>0</v>
      </c>
      <c r="D136" s="71" t="n">
        <v>0</v>
      </c>
      <c r="E136" s="72" t="n">
        <v>0</v>
      </c>
      <c r="F136" s="72" t="n">
        <v>0</v>
      </c>
      <c r="G136" s="72" t="n">
        <v>0</v>
      </c>
      <c r="H136" s="72" t="n">
        <v>0</v>
      </c>
      <c r="I136" s="72" t="n">
        <v>0</v>
      </c>
      <c r="J136" s="72" t="n">
        <v>0</v>
      </c>
      <c r="K136" s="72" t="n">
        <v>0</v>
      </c>
      <c r="L136" s="69"/>
      <c r="M136" s="70"/>
      <c r="N136" s="70"/>
      <c r="O136" s="70"/>
      <c r="P136" s="70"/>
      <c r="Q136" s="70"/>
      <c r="R136" s="70"/>
      <c r="S136" s="70"/>
      <c r="T136" s="70"/>
    </row>
    <row r="137" s="13" customFormat="true" ht="32.8" hidden="false" customHeight="false" outlineLevel="0" collapsed="false">
      <c r="A137" s="68" t="s">
        <v>156</v>
      </c>
      <c r="B137" s="10" t="s">
        <v>77</v>
      </c>
      <c r="C137" s="71" t="n">
        <v>8.65</v>
      </c>
      <c r="D137" s="71" t="n">
        <v>7.5</v>
      </c>
      <c r="E137" s="72" t="n">
        <v>7.33</v>
      </c>
      <c r="F137" s="71" t="n">
        <v>7.36</v>
      </c>
      <c r="G137" s="71" t="n">
        <v>7.36</v>
      </c>
      <c r="H137" s="71" t="n">
        <v>7.45</v>
      </c>
      <c r="I137" s="71" t="n">
        <v>7.45</v>
      </c>
      <c r="J137" s="71" t="n">
        <v>7.45</v>
      </c>
      <c r="K137" s="71" t="n">
        <v>7.45</v>
      </c>
      <c r="L137" s="69"/>
      <c r="M137" s="70"/>
      <c r="N137" s="70"/>
      <c r="O137" s="70"/>
      <c r="P137" s="70"/>
      <c r="Q137" s="70"/>
      <c r="R137" s="70"/>
      <c r="S137" s="70"/>
      <c r="T137" s="70"/>
    </row>
    <row r="138" s="13" customFormat="true" ht="17.35" hidden="false" customHeight="false" outlineLevel="0" collapsed="false">
      <c r="A138" s="68" t="s">
        <v>157</v>
      </c>
      <c r="B138" s="10" t="s">
        <v>77</v>
      </c>
      <c r="C138" s="71" t="n">
        <v>226.38</v>
      </c>
      <c r="D138" s="71" t="n">
        <v>310.44</v>
      </c>
      <c r="E138" s="72" t="n">
        <v>280.61</v>
      </c>
      <c r="F138" s="71" t="n">
        <v>42.81</v>
      </c>
      <c r="G138" s="71" t="n">
        <v>42.81</v>
      </c>
      <c r="H138" s="71" t="n">
        <v>43.3</v>
      </c>
      <c r="I138" s="71" t="n">
        <v>43.3</v>
      </c>
      <c r="J138" s="71" t="n">
        <v>43.3</v>
      </c>
      <c r="K138" s="71" t="n">
        <v>43.3</v>
      </c>
      <c r="L138" s="69"/>
      <c r="M138" s="70"/>
      <c r="N138" s="70"/>
      <c r="O138" s="70"/>
      <c r="P138" s="70"/>
      <c r="Q138" s="70"/>
      <c r="R138" s="70"/>
      <c r="S138" s="70"/>
      <c r="T138" s="70"/>
    </row>
    <row r="139" s="13" customFormat="true" ht="17.35" hidden="false" customHeight="false" outlineLevel="0" collapsed="false">
      <c r="A139" s="68" t="s">
        <v>158</v>
      </c>
      <c r="B139" s="10" t="s">
        <v>77</v>
      </c>
      <c r="C139" s="71" t="n">
        <v>118.19</v>
      </c>
      <c r="D139" s="71" t="n">
        <v>132.28</v>
      </c>
      <c r="E139" s="72" t="n">
        <v>144.85</v>
      </c>
      <c r="F139" s="71" t="n">
        <v>66.22</v>
      </c>
      <c r="G139" s="71" t="n">
        <v>66.22</v>
      </c>
      <c r="H139" s="71" t="n">
        <v>67.3</v>
      </c>
      <c r="I139" s="71" t="n">
        <v>67.3</v>
      </c>
      <c r="J139" s="71" t="n">
        <v>67.3</v>
      </c>
      <c r="K139" s="71" t="n">
        <v>67.3</v>
      </c>
      <c r="L139" s="69"/>
      <c r="M139" s="70"/>
      <c r="N139" s="70"/>
      <c r="O139" s="70"/>
      <c r="P139" s="70"/>
      <c r="Q139" s="70"/>
      <c r="R139" s="70"/>
      <c r="S139" s="70"/>
      <c r="T139" s="70"/>
    </row>
    <row r="140" s="13" customFormat="true" ht="17.35" hidden="false" customHeight="false" outlineLevel="0" collapsed="false">
      <c r="A140" s="68" t="s">
        <v>159</v>
      </c>
      <c r="B140" s="10" t="s">
        <v>77</v>
      </c>
      <c r="C140" s="71" t="n">
        <v>0.11</v>
      </c>
      <c r="D140" s="71" t="n">
        <v>0</v>
      </c>
      <c r="E140" s="72" t="n">
        <v>0</v>
      </c>
      <c r="F140" s="72" t="n">
        <v>0</v>
      </c>
      <c r="G140" s="72" t="n">
        <v>0</v>
      </c>
      <c r="H140" s="72" t="n">
        <v>0</v>
      </c>
      <c r="I140" s="72" t="n">
        <v>0</v>
      </c>
      <c r="J140" s="72" t="n">
        <v>0</v>
      </c>
      <c r="K140" s="72" t="n">
        <v>0</v>
      </c>
      <c r="L140" s="69"/>
      <c r="M140" s="70"/>
      <c r="N140" s="70"/>
      <c r="O140" s="70"/>
      <c r="P140" s="70"/>
      <c r="Q140" s="70"/>
      <c r="R140" s="70"/>
      <c r="S140" s="70"/>
      <c r="T140" s="70"/>
    </row>
    <row r="141" s="13" customFormat="true" ht="17.35" hidden="false" customHeight="false" outlineLevel="0" collapsed="false">
      <c r="A141" s="68" t="s">
        <v>160</v>
      </c>
      <c r="B141" s="10" t="s">
        <v>77</v>
      </c>
      <c r="C141" s="71" t="n">
        <v>872.66</v>
      </c>
      <c r="D141" s="71" t="n">
        <v>864.87</v>
      </c>
      <c r="E141" s="72" t="n">
        <v>1021.82</v>
      </c>
      <c r="F141" s="71" t="n">
        <v>936.49</v>
      </c>
      <c r="G141" s="71" t="n">
        <v>936.49</v>
      </c>
      <c r="H141" s="71" t="n">
        <v>965.86</v>
      </c>
      <c r="I141" s="71" t="n">
        <v>965.86</v>
      </c>
      <c r="J141" s="71" t="n">
        <v>965.86</v>
      </c>
      <c r="K141" s="71" t="n">
        <v>965.86</v>
      </c>
      <c r="L141" s="69"/>
      <c r="M141" s="70"/>
      <c r="N141" s="70"/>
      <c r="O141" s="70"/>
      <c r="P141" s="70"/>
      <c r="Q141" s="70"/>
      <c r="R141" s="70"/>
      <c r="S141" s="70"/>
      <c r="T141" s="70"/>
    </row>
    <row r="142" s="13" customFormat="true" ht="17.35" hidden="false" customHeight="false" outlineLevel="0" collapsed="false">
      <c r="A142" s="68" t="s">
        <v>161</v>
      </c>
      <c r="B142" s="10" t="s">
        <v>77</v>
      </c>
      <c r="C142" s="71" t="n">
        <v>205.09</v>
      </c>
      <c r="D142" s="71" t="n">
        <v>169.43</v>
      </c>
      <c r="E142" s="72" t="n">
        <v>198.05</v>
      </c>
      <c r="F142" s="71" t="n">
        <v>148.38</v>
      </c>
      <c r="G142" s="71" t="n">
        <v>148.38</v>
      </c>
      <c r="H142" s="71" t="n">
        <v>133.99</v>
      </c>
      <c r="I142" s="71" t="n">
        <v>133.99</v>
      </c>
      <c r="J142" s="71" t="n">
        <v>133.99</v>
      </c>
      <c r="K142" s="71" t="n">
        <v>133.99</v>
      </c>
      <c r="L142" s="69"/>
      <c r="M142" s="70"/>
      <c r="N142" s="70"/>
      <c r="O142" s="70"/>
      <c r="P142" s="70"/>
      <c r="Q142" s="70"/>
      <c r="R142" s="70"/>
      <c r="S142" s="70"/>
      <c r="T142" s="70"/>
    </row>
    <row r="143" s="13" customFormat="true" ht="17.35" hidden="false" customHeight="false" outlineLevel="0" collapsed="false">
      <c r="A143" s="68" t="s">
        <v>162</v>
      </c>
      <c r="B143" s="10" t="s">
        <v>77</v>
      </c>
      <c r="C143" s="71" t="n">
        <v>0</v>
      </c>
      <c r="D143" s="71" t="n">
        <v>0</v>
      </c>
      <c r="E143" s="72" t="n">
        <v>0</v>
      </c>
      <c r="F143" s="72" t="n">
        <v>0</v>
      </c>
      <c r="G143" s="72" t="n">
        <v>0</v>
      </c>
      <c r="H143" s="72" t="n">
        <v>0</v>
      </c>
      <c r="I143" s="72" t="n">
        <v>0</v>
      </c>
      <c r="J143" s="72" t="n">
        <v>0</v>
      </c>
      <c r="K143" s="72" t="n">
        <v>0</v>
      </c>
      <c r="L143" s="69"/>
      <c r="M143" s="70"/>
      <c r="N143" s="70"/>
      <c r="O143" s="70"/>
      <c r="P143" s="70"/>
      <c r="Q143" s="70"/>
      <c r="R143" s="70"/>
      <c r="S143" s="70"/>
      <c r="T143" s="70"/>
    </row>
    <row r="144" s="13" customFormat="true" ht="17.35" hidden="false" customHeight="false" outlineLevel="0" collapsed="false">
      <c r="A144" s="68" t="s">
        <v>163</v>
      </c>
      <c r="B144" s="10" t="s">
        <v>77</v>
      </c>
      <c r="C144" s="71" t="n">
        <v>422.69</v>
      </c>
      <c r="D144" s="71" t="n">
        <v>625.24</v>
      </c>
      <c r="E144" s="72" t="n">
        <v>632.46</v>
      </c>
      <c r="F144" s="71" t="n">
        <v>628.46</v>
      </c>
      <c r="G144" s="71" t="n">
        <v>628.46</v>
      </c>
      <c r="H144" s="71" t="n">
        <v>645.65</v>
      </c>
      <c r="I144" s="71" t="n">
        <v>645.65</v>
      </c>
      <c r="J144" s="71" t="n">
        <v>645.65</v>
      </c>
      <c r="K144" s="71" t="n">
        <v>645.65</v>
      </c>
      <c r="L144" s="69"/>
      <c r="M144" s="70"/>
      <c r="N144" s="70"/>
      <c r="O144" s="70"/>
      <c r="P144" s="70"/>
      <c r="Q144" s="70"/>
      <c r="R144" s="70"/>
      <c r="S144" s="70"/>
      <c r="T144" s="70"/>
    </row>
    <row r="145" s="13" customFormat="true" ht="17.35" hidden="false" customHeight="false" outlineLevel="0" collapsed="false">
      <c r="A145" s="68" t="s">
        <v>164</v>
      </c>
      <c r="B145" s="10" t="s">
        <v>77</v>
      </c>
      <c r="C145" s="71" t="n">
        <v>47.38</v>
      </c>
      <c r="D145" s="71" t="n">
        <v>29.18</v>
      </c>
      <c r="E145" s="72" t="n">
        <v>31.41</v>
      </c>
      <c r="F145" s="71" t="n">
        <v>26.84</v>
      </c>
      <c r="G145" s="71" t="n">
        <v>26.84</v>
      </c>
      <c r="H145" s="71" t="n">
        <v>27.15</v>
      </c>
      <c r="I145" s="71" t="n">
        <v>27.15</v>
      </c>
      <c r="J145" s="71" t="n">
        <v>27.15</v>
      </c>
      <c r="K145" s="71" t="n">
        <v>27.15</v>
      </c>
      <c r="L145" s="69"/>
      <c r="M145" s="70"/>
      <c r="N145" s="70"/>
      <c r="O145" s="70"/>
      <c r="P145" s="70"/>
      <c r="Q145" s="70"/>
      <c r="R145" s="70"/>
      <c r="S145" s="70"/>
      <c r="T145" s="70"/>
    </row>
    <row r="146" s="13" customFormat="true" ht="17.35" hidden="false" customHeight="false" outlineLevel="0" collapsed="false">
      <c r="A146" s="68" t="s">
        <v>165</v>
      </c>
      <c r="B146" s="10" t="s">
        <v>77</v>
      </c>
      <c r="C146" s="71" t="n">
        <v>0</v>
      </c>
      <c r="D146" s="71" t="n">
        <v>0</v>
      </c>
      <c r="E146" s="71" t="n">
        <v>0</v>
      </c>
      <c r="F146" s="71" t="n">
        <v>0</v>
      </c>
      <c r="G146" s="71" t="n">
        <f aca="false">F146*1.145</f>
        <v>0</v>
      </c>
      <c r="H146" s="71" t="n">
        <v>0</v>
      </c>
      <c r="I146" s="71" t="n">
        <v>0</v>
      </c>
      <c r="J146" s="71" t="n">
        <v>0</v>
      </c>
      <c r="K146" s="71" t="n">
        <v>0</v>
      </c>
      <c r="L146" s="69"/>
      <c r="M146" s="70"/>
      <c r="N146" s="70"/>
      <c r="O146" s="70"/>
      <c r="P146" s="70"/>
      <c r="Q146" s="70"/>
      <c r="R146" s="70"/>
      <c r="S146" s="70"/>
      <c r="T146" s="70"/>
    </row>
    <row r="147" s="13" customFormat="true" ht="32.8" hidden="false" customHeight="false" outlineLevel="0" collapsed="false">
      <c r="A147" s="68" t="s">
        <v>166</v>
      </c>
      <c r="B147" s="10" t="s">
        <v>77</v>
      </c>
      <c r="C147" s="71" t="n">
        <v>0</v>
      </c>
      <c r="D147" s="71" t="n">
        <v>0</v>
      </c>
      <c r="E147" s="71" t="n">
        <v>0</v>
      </c>
      <c r="F147" s="71" t="n">
        <v>0</v>
      </c>
      <c r="G147" s="71" t="n">
        <f aca="false">F147*1.145</f>
        <v>0</v>
      </c>
      <c r="H147" s="71" t="n">
        <v>0</v>
      </c>
      <c r="I147" s="71" t="n">
        <v>0</v>
      </c>
      <c r="J147" s="71" t="n">
        <v>0</v>
      </c>
      <c r="K147" s="71" t="n">
        <v>0</v>
      </c>
      <c r="L147" s="24"/>
      <c r="M147" s="25"/>
      <c r="N147" s="25"/>
      <c r="O147" s="25"/>
      <c r="P147" s="25"/>
      <c r="Q147" s="25"/>
      <c r="R147" s="25"/>
      <c r="S147" s="25"/>
      <c r="T147" s="25"/>
    </row>
    <row r="148" s="13" customFormat="true" ht="32.8" hidden="false" customHeight="false" outlineLevel="0" collapsed="false">
      <c r="A148" s="55" t="s">
        <v>167</v>
      </c>
      <c r="B148" s="29" t="s">
        <v>168</v>
      </c>
      <c r="C148" s="71" t="n">
        <f aca="false">C115-C134</f>
        <v>-76.3000000000002</v>
      </c>
      <c r="D148" s="71" t="n">
        <f aca="false">D115-D134</f>
        <v>89.7799999999998</v>
      </c>
      <c r="E148" s="71" t="n">
        <f aca="false">E115-E134</f>
        <v>-148.94</v>
      </c>
      <c r="F148" s="71" t="n">
        <f aca="false">F115-F134</f>
        <v>-28.1900000000001</v>
      </c>
      <c r="G148" s="71" t="n">
        <f aca="false">G115-G134</f>
        <v>-28.1900000000001</v>
      </c>
      <c r="H148" s="71" t="n">
        <f aca="false">H115-H134</f>
        <v>-12.6400000000003</v>
      </c>
      <c r="I148" s="71" t="n">
        <f aca="false">I115-I134</f>
        <v>-12.6400000000003</v>
      </c>
      <c r="J148" s="71" t="n">
        <f aca="false">J115-J134</f>
        <v>-12.6400000000003</v>
      </c>
      <c r="K148" s="71" t="n">
        <f aca="false">K115-K134</f>
        <v>-12.6400000000003</v>
      </c>
      <c r="L148" s="69"/>
      <c r="M148" s="70"/>
      <c r="N148" s="70"/>
      <c r="O148" s="70"/>
      <c r="P148" s="70"/>
      <c r="Q148" s="70"/>
      <c r="R148" s="70"/>
      <c r="S148" s="70"/>
      <c r="T148" s="70"/>
    </row>
    <row r="149" s="13" customFormat="true" ht="32.8" hidden="false" customHeight="false" outlineLevel="0" collapsed="false">
      <c r="A149" s="55" t="s">
        <v>169</v>
      </c>
      <c r="B149" s="29" t="s">
        <v>168</v>
      </c>
      <c r="C149" s="22" t="n">
        <v>0</v>
      </c>
      <c r="D149" s="22" t="n">
        <v>0</v>
      </c>
      <c r="E149" s="22" t="n">
        <v>0</v>
      </c>
      <c r="F149" s="22" t="n">
        <v>0</v>
      </c>
      <c r="G149" s="22" t="n">
        <v>0</v>
      </c>
      <c r="H149" s="22" t="n">
        <v>0</v>
      </c>
      <c r="I149" s="22" t="n">
        <v>0</v>
      </c>
      <c r="J149" s="22" t="n">
        <v>0</v>
      </c>
      <c r="K149" s="22" t="n">
        <v>0</v>
      </c>
      <c r="L149" s="69"/>
      <c r="M149" s="70"/>
      <c r="N149" s="70"/>
      <c r="O149" s="70"/>
      <c r="P149" s="70"/>
      <c r="Q149" s="70"/>
      <c r="R149" s="70"/>
      <c r="S149" s="70"/>
      <c r="T149" s="70"/>
    </row>
    <row r="150" s="13" customFormat="true" ht="36" hidden="false" customHeight="true" outlineLevel="0" collapsed="false">
      <c r="A150" s="19" t="s">
        <v>170</v>
      </c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69"/>
      <c r="M150" s="70"/>
      <c r="N150" s="70"/>
      <c r="O150" s="70"/>
      <c r="P150" s="70"/>
      <c r="Q150" s="70"/>
      <c r="R150" s="70"/>
      <c r="S150" s="70"/>
      <c r="T150" s="70"/>
    </row>
    <row r="151" s="13" customFormat="true" ht="40.5" hidden="false" customHeight="true" outlineLevel="0" collapsed="false">
      <c r="A151" s="21" t="s">
        <v>171</v>
      </c>
      <c r="B151" s="10" t="s">
        <v>13</v>
      </c>
      <c r="C151" s="22" t="n">
        <v>33.49</v>
      </c>
      <c r="D151" s="22" t="n">
        <v>33.05</v>
      </c>
      <c r="E151" s="22" t="n">
        <v>33.07</v>
      </c>
      <c r="F151" s="22" t="n">
        <v>33.09</v>
      </c>
      <c r="G151" s="22" t="n">
        <v>33.12</v>
      </c>
      <c r="H151" s="22" t="n">
        <v>33.14</v>
      </c>
      <c r="I151" s="22" t="n">
        <v>33.16</v>
      </c>
      <c r="J151" s="22" t="n">
        <v>33.18</v>
      </c>
      <c r="K151" s="23" t="n">
        <v>33.21</v>
      </c>
      <c r="L151" s="69"/>
      <c r="M151" s="70"/>
      <c r="N151" s="70"/>
      <c r="O151" s="70"/>
      <c r="P151" s="70"/>
      <c r="Q151" s="70"/>
      <c r="R151" s="70"/>
      <c r="S151" s="70"/>
      <c r="T151" s="70"/>
    </row>
    <row r="152" s="13" customFormat="true" ht="71.25" hidden="false" customHeight="true" outlineLevel="0" collapsed="false">
      <c r="A152" s="21" t="s">
        <v>172</v>
      </c>
      <c r="B152" s="10" t="s">
        <v>13</v>
      </c>
      <c r="C152" s="22" t="n">
        <f aca="false">C153+C96</f>
        <v>17.06</v>
      </c>
      <c r="D152" s="22" t="n">
        <f aca="false">D153+D96</f>
        <v>17</v>
      </c>
      <c r="E152" s="22" t="n">
        <f aca="false">E153+E96</f>
        <v>17.4</v>
      </c>
      <c r="F152" s="22" t="n">
        <f aca="false">F153+F96</f>
        <v>18.56</v>
      </c>
      <c r="G152" s="22" t="n">
        <f aca="false">G153+G96</f>
        <v>18.58</v>
      </c>
      <c r="H152" s="22" t="n">
        <f aca="false">H153+H96</f>
        <v>19.03</v>
      </c>
      <c r="I152" s="22" t="n">
        <f aca="false">I153+I96</f>
        <v>19.06</v>
      </c>
      <c r="J152" s="22" t="n">
        <f aca="false">J153+J96</f>
        <v>19.49</v>
      </c>
      <c r="K152" s="22" t="n">
        <f aca="false">K153+K96</f>
        <v>19.52</v>
      </c>
      <c r="L152" s="69"/>
      <c r="M152" s="70"/>
      <c r="N152" s="70"/>
      <c r="O152" s="70"/>
      <c r="P152" s="70"/>
      <c r="Q152" s="70"/>
      <c r="R152" s="70"/>
      <c r="S152" s="70"/>
      <c r="T152" s="70"/>
    </row>
    <row r="153" s="13" customFormat="true" ht="73.5" hidden="false" customHeight="true" outlineLevel="0" collapsed="false">
      <c r="A153" s="45" t="s">
        <v>173</v>
      </c>
      <c r="B153" s="73" t="s">
        <v>13</v>
      </c>
      <c r="C153" s="22" t="n">
        <v>11.05</v>
      </c>
      <c r="D153" s="22" t="n">
        <v>10.83</v>
      </c>
      <c r="E153" s="22" t="n">
        <v>10.84</v>
      </c>
      <c r="F153" s="22" t="n">
        <v>10.85</v>
      </c>
      <c r="G153" s="22" t="n">
        <v>10.86</v>
      </c>
      <c r="H153" s="22" t="n">
        <v>10.87</v>
      </c>
      <c r="I153" s="22" t="n">
        <v>10.89</v>
      </c>
      <c r="J153" s="22" t="n">
        <v>10.91</v>
      </c>
      <c r="K153" s="23" t="n">
        <v>10.93</v>
      </c>
      <c r="L153" s="69"/>
      <c r="M153" s="70"/>
      <c r="N153" s="70"/>
      <c r="O153" s="70"/>
      <c r="P153" s="70"/>
      <c r="Q153" s="70"/>
      <c r="R153" s="70"/>
      <c r="S153" s="70"/>
      <c r="T153" s="70"/>
    </row>
    <row r="154" s="13" customFormat="true" ht="47.95" hidden="false" customHeight="false" outlineLevel="0" collapsed="false">
      <c r="A154" s="21" t="s">
        <v>174</v>
      </c>
      <c r="B154" s="10" t="s">
        <v>175</v>
      </c>
      <c r="C154" s="22" t="n">
        <v>27167.7</v>
      </c>
      <c r="D154" s="22" t="n">
        <v>29699.4</v>
      </c>
      <c r="E154" s="22" t="n">
        <v>31897.15</v>
      </c>
      <c r="F154" s="22" t="n">
        <v>33779.08</v>
      </c>
      <c r="G154" s="22" t="n">
        <v>33874.77</v>
      </c>
      <c r="H154" s="22" t="n">
        <v>35873.38</v>
      </c>
      <c r="I154" s="22" t="n">
        <v>36110.5</v>
      </c>
      <c r="J154" s="22" t="n">
        <v>38133.4</v>
      </c>
      <c r="K154" s="23" t="n">
        <v>38493.8</v>
      </c>
      <c r="L154" s="69"/>
      <c r="M154" s="70"/>
      <c r="N154" s="70"/>
      <c r="O154" s="70"/>
      <c r="P154" s="70"/>
      <c r="Q154" s="70"/>
      <c r="R154" s="70"/>
      <c r="S154" s="70"/>
      <c r="T154" s="70"/>
    </row>
    <row r="155" s="13" customFormat="true" ht="88.5" hidden="false" customHeight="true" outlineLevel="0" collapsed="false">
      <c r="A155" s="21" t="s">
        <v>176</v>
      </c>
      <c r="B155" s="10" t="s">
        <v>177</v>
      </c>
      <c r="C155" s="22" t="n">
        <v>105.9</v>
      </c>
      <c r="D155" s="22" t="n">
        <f aca="false">D154/C154*100</f>
        <v>109.318786647379</v>
      </c>
      <c r="E155" s="22" t="n">
        <f aca="false">E154/D154*100</f>
        <v>107.3999811444</v>
      </c>
      <c r="F155" s="22" t="n">
        <f aca="false">F154/E154*100</f>
        <v>105.899994200109</v>
      </c>
      <c r="G155" s="22" t="n">
        <f aca="false">G154/E154*100</f>
        <v>106.199989654248</v>
      </c>
      <c r="H155" s="22" t="n">
        <f aca="false">H154/F154*100</f>
        <v>106.19999123718</v>
      </c>
      <c r="I155" s="22" t="n">
        <f aca="false">I154/G154*100</f>
        <v>106.599985771121</v>
      </c>
      <c r="J155" s="22" t="n">
        <f aca="false">J154/H154*100</f>
        <v>106.299991804508</v>
      </c>
      <c r="K155" s="23" t="n">
        <f aca="false">K154/I154*100</f>
        <v>106.600019384943</v>
      </c>
      <c r="L155" s="69"/>
      <c r="M155" s="70"/>
      <c r="N155" s="70"/>
      <c r="O155" s="70"/>
      <c r="P155" s="70"/>
      <c r="Q155" s="70"/>
      <c r="R155" s="70"/>
      <c r="S155" s="70"/>
      <c r="T155" s="70"/>
    </row>
    <row r="156" s="13" customFormat="true" ht="31.95" hidden="false" customHeight="false" outlineLevel="0" collapsed="false">
      <c r="A156" s="21" t="s">
        <v>178</v>
      </c>
      <c r="B156" s="10" t="s">
        <v>179</v>
      </c>
      <c r="C156" s="22" t="n">
        <v>1.2</v>
      </c>
      <c r="D156" s="22" t="n">
        <v>7</v>
      </c>
      <c r="E156" s="22" t="n">
        <f aca="false">E158/E151*100</f>
        <v>2.41911097671606</v>
      </c>
      <c r="F156" s="22" t="n">
        <f aca="false">F158/F151*100</f>
        <v>2.26654578422484</v>
      </c>
      <c r="G156" s="22" t="n">
        <f aca="false">G158/G151*100</f>
        <v>2.11352657004831</v>
      </c>
      <c r="H156" s="22" t="n">
        <f aca="false">H158/H151*100</f>
        <v>2.11225105612553</v>
      </c>
      <c r="I156" s="22" t="n">
        <f aca="false">I158/I151*100</f>
        <v>1.80940892641737</v>
      </c>
      <c r="J156" s="22" t="n">
        <f aca="false">J158/J151*100</f>
        <v>1.80831826401447</v>
      </c>
      <c r="K156" s="23" t="n">
        <f aca="false">K158/K151*100</f>
        <v>1.50557061126167</v>
      </c>
      <c r="L156" s="69"/>
      <c r="M156" s="70"/>
      <c r="N156" s="70"/>
      <c r="O156" s="70"/>
      <c r="P156" s="70"/>
      <c r="Q156" s="70"/>
      <c r="R156" s="70"/>
      <c r="S156" s="70"/>
      <c r="T156" s="70"/>
    </row>
    <row r="157" s="13" customFormat="true" ht="66" hidden="false" customHeight="true" outlineLevel="0" collapsed="false">
      <c r="A157" s="21" t="s">
        <v>180</v>
      </c>
      <c r="B157" s="10" t="s">
        <v>13</v>
      </c>
      <c r="C157" s="22" t="s">
        <v>31</v>
      </c>
      <c r="D157" s="22" t="s">
        <v>31</v>
      </c>
      <c r="E157" s="22" t="s">
        <v>31</v>
      </c>
      <c r="F157" s="22" t="s">
        <v>31</v>
      </c>
      <c r="G157" s="22" t="s">
        <v>31</v>
      </c>
      <c r="H157" s="22" t="s">
        <v>31</v>
      </c>
      <c r="I157" s="22" t="s">
        <v>31</v>
      </c>
      <c r="J157" s="22" t="s">
        <v>31</v>
      </c>
      <c r="K157" s="22" t="s">
        <v>31</v>
      </c>
      <c r="L157" s="69"/>
      <c r="M157" s="70"/>
      <c r="N157" s="70"/>
      <c r="O157" s="70"/>
      <c r="P157" s="70"/>
      <c r="Q157" s="70"/>
      <c r="R157" s="70"/>
      <c r="S157" s="70"/>
      <c r="T157" s="70"/>
    </row>
    <row r="158" s="13" customFormat="true" ht="83.25" hidden="false" customHeight="true" outlineLevel="0" collapsed="false">
      <c r="A158" s="21" t="s">
        <v>181</v>
      </c>
      <c r="B158" s="10" t="s">
        <v>13</v>
      </c>
      <c r="C158" s="22" t="n">
        <v>0.4</v>
      </c>
      <c r="D158" s="22" t="n">
        <v>2.34</v>
      </c>
      <c r="E158" s="22" t="n">
        <v>0.8</v>
      </c>
      <c r="F158" s="22" t="n">
        <v>0.75</v>
      </c>
      <c r="G158" s="22" t="n">
        <v>0.7</v>
      </c>
      <c r="H158" s="22" t="n">
        <v>0.7</v>
      </c>
      <c r="I158" s="22" t="n">
        <v>0.6</v>
      </c>
      <c r="J158" s="22" t="n">
        <v>0.6</v>
      </c>
      <c r="K158" s="23" t="n">
        <v>0.5</v>
      </c>
      <c r="L158" s="24"/>
      <c r="M158" s="25"/>
      <c r="N158" s="25"/>
      <c r="O158" s="25"/>
      <c r="P158" s="25"/>
      <c r="Q158" s="25"/>
      <c r="R158" s="25"/>
      <c r="S158" s="25"/>
      <c r="T158" s="25"/>
    </row>
    <row r="159" s="13" customFormat="true" ht="57.75" hidden="false" customHeight="true" outlineLevel="0" collapsed="false">
      <c r="A159" s="21" t="s">
        <v>182</v>
      </c>
      <c r="B159" s="10" t="s">
        <v>77</v>
      </c>
      <c r="C159" s="22" t="n">
        <v>3602.53</v>
      </c>
      <c r="D159" s="22" t="n">
        <v>3860.8</v>
      </c>
      <c r="E159" s="22" t="n">
        <f aca="false">E153*E154*12/1000</f>
        <v>4149.181272</v>
      </c>
      <c r="F159" s="22" t="n">
        <f aca="false">F153*F154*12/1000</f>
        <v>4398.036216</v>
      </c>
      <c r="G159" s="22" t="n">
        <f aca="false">G153*G154*12/1000</f>
        <v>4414.5600264</v>
      </c>
      <c r="H159" s="22" t="n">
        <f aca="false">H153*H154*12/1000</f>
        <v>4679.3236872</v>
      </c>
      <c r="I159" s="22" t="n">
        <f aca="false">I153*I154*12/1000</f>
        <v>4718.92014</v>
      </c>
      <c r="J159" s="22" t="n">
        <f aca="false">J153*J154*12/1000</f>
        <v>4992.424728</v>
      </c>
      <c r="K159" s="22" t="n">
        <f aca="false">K153*K154*12/1000</f>
        <v>5048.846808</v>
      </c>
      <c r="L159" s="69"/>
      <c r="M159" s="70"/>
      <c r="N159" s="70"/>
      <c r="O159" s="70"/>
      <c r="P159" s="70"/>
      <c r="Q159" s="70"/>
      <c r="R159" s="70"/>
      <c r="S159" s="70"/>
      <c r="T159" s="70"/>
    </row>
    <row r="160" s="13" customFormat="true" ht="57.75" hidden="false" customHeight="true" outlineLevel="0" collapsed="false">
      <c r="A160" s="21" t="s">
        <v>183</v>
      </c>
      <c r="B160" s="10" t="s">
        <v>177</v>
      </c>
      <c r="C160" s="22" t="n">
        <v>104.9</v>
      </c>
      <c r="D160" s="22" t="n">
        <f aca="false">D159/C159*100</f>
        <v>107.169128362567</v>
      </c>
      <c r="E160" s="22" t="n">
        <f aca="false">E159/D159*100</f>
        <v>107.469469332781</v>
      </c>
      <c r="F160" s="22" t="n">
        <f aca="false">F159/E159*100</f>
        <v>105.997687921696</v>
      </c>
      <c r="G160" s="22" t="n">
        <f aca="false">G159/E159*100</f>
        <v>106.39593059457</v>
      </c>
      <c r="H160" s="22" t="n">
        <f aca="false">H159/F159*100</f>
        <v>106.395751589691</v>
      </c>
      <c r="I160" s="22" t="n">
        <f aca="false">I159/G159*100</f>
        <v>106.894460869936</v>
      </c>
      <c r="J160" s="22" t="n">
        <f aca="false">J159/H159*100</f>
        <v>106.691160127616</v>
      </c>
      <c r="K160" s="23" t="n">
        <f aca="false">K159/I159*100</f>
        <v>106.991571338607</v>
      </c>
      <c r="L160" s="24"/>
      <c r="M160" s="25"/>
      <c r="N160" s="25"/>
      <c r="O160" s="25"/>
      <c r="P160" s="25"/>
      <c r="Q160" s="25"/>
      <c r="R160" s="25"/>
      <c r="S160" s="25"/>
      <c r="T160" s="25"/>
    </row>
    <row r="161" s="13" customFormat="true" ht="30.75" hidden="false" customHeight="true" outlineLevel="0" collapsed="false">
      <c r="A161" s="19" t="s">
        <v>184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69"/>
      <c r="M161" s="70"/>
      <c r="N161" s="70"/>
      <c r="O161" s="70"/>
      <c r="P161" s="70"/>
      <c r="Q161" s="70"/>
      <c r="R161" s="70"/>
      <c r="S161" s="70"/>
      <c r="T161" s="70"/>
    </row>
    <row r="162" s="13" customFormat="true" ht="57.75" hidden="false" customHeight="true" outlineLevel="0" collapsed="false">
      <c r="A162" s="21" t="s">
        <v>185</v>
      </c>
      <c r="B162" s="10" t="s">
        <v>177</v>
      </c>
      <c r="C162" s="22" t="n">
        <v>136.6</v>
      </c>
      <c r="D162" s="22" t="n">
        <v>213.9</v>
      </c>
      <c r="E162" s="22" t="n">
        <v>156.7</v>
      </c>
      <c r="F162" s="22" t="n">
        <v>115.2</v>
      </c>
      <c r="G162" s="22" t="n">
        <v>119.4</v>
      </c>
      <c r="H162" s="22" t="n">
        <v>117</v>
      </c>
      <c r="I162" s="22" t="n">
        <v>119.5</v>
      </c>
      <c r="J162" s="22" t="n">
        <v>118.7</v>
      </c>
      <c r="K162" s="23" t="n">
        <v>121.3</v>
      </c>
      <c r="L162" s="69"/>
      <c r="M162" s="70"/>
      <c r="N162" s="70"/>
      <c r="O162" s="70"/>
      <c r="P162" s="70"/>
      <c r="Q162" s="70"/>
      <c r="R162" s="70"/>
      <c r="S162" s="70"/>
      <c r="T162" s="70"/>
    </row>
    <row r="163" s="13" customFormat="true" ht="33" hidden="false" customHeight="true" outlineLevel="0" collapsed="false">
      <c r="A163" s="19" t="s">
        <v>186</v>
      </c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69"/>
      <c r="M163" s="70"/>
      <c r="N163" s="70"/>
      <c r="O163" s="70"/>
      <c r="P163" s="70"/>
      <c r="Q163" s="70"/>
      <c r="R163" s="70"/>
      <c r="S163" s="70"/>
      <c r="T163" s="70"/>
    </row>
    <row r="164" s="13" customFormat="true" ht="32.8" hidden="false" customHeight="false" outlineLevel="0" collapsed="false">
      <c r="A164" s="45" t="s">
        <v>187</v>
      </c>
      <c r="B164" s="28" t="s">
        <v>188</v>
      </c>
      <c r="C164" s="10" t="n">
        <v>3382</v>
      </c>
      <c r="D164" s="10" t="n">
        <v>3265</v>
      </c>
      <c r="E164" s="10" t="n">
        <v>3104</v>
      </c>
      <c r="F164" s="10" t="n">
        <v>3104</v>
      </c>
      <c r="G164" s="10" t="n">
        <v>3104</v>
      </c>
      <c r="H164" s="10" t="n">
        <v>3104</v>
      </c>
      <c r="I164" s="10" t="n">
        <v>3104</v>
      </c>
      <c r="J164" s="10" t="n">
        <v>3104</v>
      </c>
      <c r="K164" s="14" t="n">
        <v>3104</v>
      </c>
      <c r="L164" s="69"/>
      <c r="M164" s="70"/>
      <c r="N164" s="70"/>
      <c r="O164" s="70"/>
      <c r="P164" s="70"/>
      <c r="Q164" s="70"/>
      <c r="R164" s="70"/>
      <c r="S164" s="70"/>
      <c r="T164" s="70"/>
    </row>
    <row r="165" s="13" customFormat="true" ht="17.35" hidden="false" customHeight="false" outlineLevel="0" collapsed="false">
      <c r="A165" s="35" t="s">
        <v>189</v>
      </c>
      <c r="B165" s="28"/>
      <c r="C165" s="74"/>
      <c r="D165" s="74"/>
      <c r="E165" s="74"/>
      <c r="F165" s="74"/>
      <c r="G165" s="74"/>
      <c r="H165" s="74"/>
      <c r="I165" s="74"/>
      <c r="J165" s="74"/>
      <c r="K165" s="75"/>
      <c r="L165" s="69"/>
      <c r="M165" s="70"/>
      <c r="N165" s="70"/>
      <c r="O165" s="70"/>
      <c r="P165" s="70"/>
      <c r="Q165" s="70"/>
      <c r="R165" s="70"/>
      <c r="S165" s="70"/>
      <c r="T165" s="70"/>
    </row>
    <row r="166" s="13" customFormat="true" ht="32.8" hidden="false" customHeight="false" outlineLevel="0" collapsed="false">
      <c r="A166" s="35" t="s">
        <v>190</v>
      </c>
      <c r="B166" s="28" t="s">
        <v>191</v>
      </c>
      <c r="C166" s="10" t="n">
        <v>60.8</v>
      </c>
      <c r="D166" s="10" t="n">
        <v>60.8</v>
      </c>
      <c r="E166" s="10" t="n">
        <v>58.8</v>
      </c>
      <c r="F166" s="10" t="n">
        <v>60.2</v>
      </c>
      <c r="G166" s="10" t="n">
        <v>60.2</v>
      </c>
      <c r="H166" s="10" t="n">
        <v>60.2</v>
      </c>
      <c r="I166" s="10" t="n">
        <v>60.2</v>
      </c>
      <c r="J166" s="10" t="n">
        <v>60.2</v>
      </c>
      <c r="K166" s="10" t="n">
        <v>60.2</v>
      </c>
      <c r="L166" s="69"/>
      <c r="M166" s="70"/>
      <c r="N166" s="70"/>
      <c r="O166" s="70"/>
      <c r="P166" s="70"/>
      <c r="Q166" s="70"/>
      <c r="R166" s="70"/>
      <c r="S166" s="70"/>
      <c r="T166" s="70"/>
    </row>
    <row r="167" s="13" customFormat="true" ht="62.25" hidden="false" customHeight="true" outlineLevel="0" collapsed="false">
      <c r="A167" s="35" t="s">
        <v>192</v>
      </c>
      <c r="B167" s="28" t="s">
        <v>193</v>
      </c>
      <c r="C167" s="22" t="n">
        <f aca="false">22/C13*100</f>
        <v>30.7692307692308</v>
      </c>
      <c r="D167" s="22" t="n">
        <f aca="false">22/D13*100</f>
        <v>31.1262026032824</v>
      </c>
      <c r="E167" s="22" t="n">
        <f aca="false">22/E13*100</f>
        <v>31.5005727376861</v>
      </c>
      <c r="F167" s="22" t="n">
        <f aca="false">22/F13*100</f>
        <v>31.8840579710145</v>
      </c>
      <c r="G167" s="22" t="n">
        <f aca="false">22/G13*100</f>
        <v>31.8563567911961</v>
      </c>
      <c r="H167" s="22" t="n">
        <f aca="false">22/H13*100</f>
        <v>32.1402483564646</v>
      </c>
      <c r="I167" s="22" t="n">
        <f aca="false">22/I13*100</f>
        <v>32.0840017500365</v>
      </c>
      <c r="J167" s="22" t="n">
        <f aca="false">22/J13*100</f>
        <v>32.2959483264827</v>
      </c>
      <c r="K167" s="22" t="n">
        <f aca="false">22/K13*100</f>
        <v>32.2769953051643</v>
      </c>
      <c r="L167" s="24"/>
      <c r="M167" s="25"/>
      <c r="N167" s="25"/>
      <c r="O167" s="25"/>
      <c r="P167" s="25"/>
      <c r="Q167" s="25"/>
      <c r="R167" s="25"/>
      <c r="S167" s="25"/>
      <c r="T167" s="25"/>
    </row>
    <row r="168" s="13" customFormat="true" ht="32.8" hidden="false" customHeight="false" outlineLevel="0" collapsed="false">
      <c r="A168" s="35" t="s">
        <v>194</v>
      </c>
      <c r="B168" s="28" t="s">
        <v>193</v>
      </c>
      <c r="C168" s="22" t="n">
        <f aca="false">24/C13*100</f>
        <v>33.5664335664336</v>
      </c>
      <c r="D168" s="22" t="n">
        <f aca="false">24/D13*100</f>
        <v>33.955857385399</v>
      </c>
      <c r="E168" s="22" t="n">
        <f aca="false">24/E13*100</f>
        <v>34.3642611683849</v>
      </c>
      <c r="F168" s="22" t="n">
        <f aca="false">24/F13*100</f>
        <v>34.7826086956522</v>
      </c>
      <c r="G168" s="22" t="n">
        <f aca="false">24/G13*100</f>
        <v>34.7523892267593</v>
      </c>
      <c r="H168" s="22" t="n">
        <f aca="false">24/H13*100</f>
        <v>35.0620891161432</v>
      </c>
      <c r="I168" s="22" t="n">
        <f aca="false">24/I13*100</f>
        <v>35.000729181858</v>
      </c>
      <c r="J168" s="22" t="n">
        <f aca="false">24/J13*100</f>
        <v>35.2319436288902</v>
      </c>
      <c r="K168" s="22" t="n">
        <f aca="false">24/K13*100</f>
        <v>35.2112676056338</v>
      </c>
      <c r="L168" s="24"/>
      <c r="M168" s="25"/>
      <c r="N168" s="25"/>
      <c r="O168" s="25"/>
      <c r="P168" s="25"/>
      <c r="Q168" s="25"/>
      <c r="R168" s="25"/>
      <c r="S168" s="25"/>
      <c r="T168" s="25"/>
    </row>
    <row r="169" s="13" customFormat="true" ht="32.8" hidden="false" customHeight="false" outlineLevel="0" collapsed="false">
      <c r="A169" s="35" t="s">
        <v>195</v>
      </c>
      <c r="B169" s="28" t="s">
        <v>196</v>
      </c>
      <c r="C169" s="10" t="n">
        <v>832</v>
      </c>
      <c r="D169" s="10" t="n">
        <v>901</v>
      </c>
      <c r="E169" s="10" t="n">
        <v>900</v>
      </c>
      <c r="F169" s="10" t="n">
        <v>900</v>
      </c>
      <c r="G169" s="10" t="n">
        <v>900</v>
      </c>
      <c r="H169" s="10" t="n">
        <v>900</v>
      </c>
      <c r="I169" s="10" t="n">
        <v>900</v>
      </c>
      <c r="J169" s="10" t="n">
        <v>900</v>
      </c>
      <c r="K169" s="14" t="n">
        <v>900</v>
      </c>
      <c r="L169" s="69"/>
      <c r="M169" s="70"/>
      <c r="N169" s="70"/>
      <c r="O169" s="70"/>
      <c r="P169" s="70"/>
      <c r="Q169" s="70"/>
      <c r="R169" s="70"/>
      <c r="S169" s="70"/>
      <c r="T169" s="70"/>
    </row>
    <row r="170" s="13" customFormat="true" ht="26.25" hidden="false" customHeight="true" outlineLevel="0" collapsed="false">
      <c r="A170" s="19" t="s">
        <v>197</v>
      </c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69"/>
      <c r="M170" s="70"/>
      <c r="N170" s="70"/>
      <c r="O170" s="70"/>
      <c r="P170" s="70"/>
      <c r="Q170" s="70"/>
      <c r="R170" s="70"/>
      <c r="S170" s="70"/>
      <c r="T170" s="70"/>
    </row>
    <row r="171" s="13" customFormat="true" ht="63" hidden="false" customHeight="true" outlineLevel="0" collapsed="false">
      <c r="A171" s="76" t="s">
        <v>198</v>
      </c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69"/>
      <c r="M171" s="70"/>
      <c r="N171" s="70"/>
      <c r="O171" s="70"/>
      <c r="P171" s="70"/>
      <c r="Q171" s="70"/>
      <c r="R171" s="70"/>
      <c r="S171" s="70"/>
      <c r="T171" s="70"/>
    </row>
    <row r="172" s="13" customFormat="true" ht="17.35" hidden="false" customHeight="false" outlineLevel="0" collapsed="false">
      <c r="A172" s="45" t="s">
        <v>199</v>
      </c>
      <c r="B172" s="73" t="s">
        <v>13</v>
      </c>
      <c r="C172" s="10" t="n">
        <v>0</v>
      </c>
      <c r="D172" s="10" t="n">
        <v>0</v>
      </c>
      <c r="E172" s="10" t="n">
        <v>0</v>
      </c>
      <c r="F172" s="10" t="n">
        <v>0</v>
      </c>
      <c r="G172" s="10" t="n">
        <v>0</v>
      </c>
      <c r="H172" s="10" t="n">
        <v>0</v>
      </c>
      <c r="I172" s="10" t="n">
        <v>0</v>
      </c>
      <c r="J172" s="10" t="n">
        <v>0</v>
      </c>
      <c r="K172" s="10" t="n">
        <v>0</v>
      </c>
      <c r="L172" s="24"/>
      <c r="M172" s="25"/>
      <c r="N172" s="25"/>
      <c r="O172" s="25"/>
      <c r="P172" s="25"/>
      <c r="Q172" s="25"/>
      <c r="R172" s="25"/>
      <c r="S172" s="25"/>
      <c r="T172" s="25"/>
    </row>
    <row r="173" s="13" customFormat="true" ht="17.35" hidden="false" customHeight="false" outlineLevel="0" collapsed="false">
      <c r="A173" s="45" t="s">
        <v>200</v>
      </c>
      <c r="B173" s="73" t="s">
        <v>13</v>
      </c>
      <c r="C173" s="10" t="n">
        <v>0</v>
      </c>
      <c r="D173" s="10" t="n">
        <v>0</v>
      </c>
      <c r="E173" s="10" t="n">
        <v>0</v>
      </c>
      <c r="F173" s="10" t="n">
        <v>0</v>
      </c>
      <c r="G173" s="10" t="n">
        <v>0</v>
      </c>
      <c r="H173" s="10" t="n">
        <v>0</v>
      </c>
      <c r="I173" s="10" t="n">
        <v>0</v>
      </c>
      <c r="J173" s="10" t="n">
        <v>0</v>
      </c>
      <c r="K173" s="10" t="n">
        <v>0</v>
      </c>
      <c r="L173" s="69"/>
      <c r="M173" s="70"/>
      <c r="N173" s="70"/>
      <c r="O173" s="70"/>
      <c r="P173" s="70"/>
      <c r="Q173" s="70"/>
      <c r="R173" s="70"/>
      <c r="S173" s="70"/>
      <c r="T173" s="70"/>
    </row>
    <row r="174" customFormat="false" ht="17.35" hidden="false" customHeight="false" outlineLevel="0" collapsed="false">
      <c r="A174" s="45" t="s">
        <v>201</v>
      </c>
      <c r="B174" s="73" t="s">
        <v>13</v>
      </c>
      <c r="C174" s="10" t="n">
        <v>0</v>
      </c>
      <c r="D174" s="10" t="n">
        <v>0</v>
      </c>
      <c r="E174" s="10" t="n">
        <v>0</v>
      </c>
      <c r="F174" s="10" t="n">
        <v>0</v>
      </c>
      <c r="G174" s="10" t="n">
        <v>0</v>
      </c>
      <c r="H174" s="10" t="n">
        <v>0</v>
      </c>
      <c r="I174" s="10" t="n">
        <v>0</v>
      </c>
      <c r="J174" s="10" t="n">
        <v>0</v>
      </c>
      <c r="K174" s="10" t="n">
        <v>0</v>
      </c>
      <c r="L174" s="69"/>
      <c r="M174" s="70"/>
      <c r="N174" s="70"/>
      <c r="O174" s="70"/>
      <c r="P174" s="70"/>
      <c r="Q174" s="70"/>
      <c r="R174" s="70"/>
      <c r="S174" s="70"/>
      <c r="T174" s="70"/>
    </row>
    <row r="175" customFormat="false" ht="45" hidden="false" customHeight="true" outlineLevel="0" collapsed="false">
      <c r="A175" s="76" t="s">
        <v>202</v>
      </c>
      <c r="B175" s="77"/>
      <c r="C175" s="77"/>
      <c r="D175" s="77"/>
      <c r="E175" s="77"/>
      <c r="F175" s="77"/>
      <c r="G175" s="77"/>
      <c r="H175" s="77"/>
      <c r="I175" s="77"/>
      <c r="J175" s="77"/>
      <c r="K175" s="77"/>
      <c r="L175" s="69"/>
      <c r="M175" s="70"/>
      <c r="N175" s="70"/>
      <c r="O175" s="70"/>
      <c r="P175" s="70"/>
      <c r="Q175" s="70"/>
      <c r="R175" s="70"/>
      <c r="S175" s="70"/>
      <c r="T175" s="70"/>
    </row>
    <row r="176" customFormat="false" ht="17.35" hidden="false" customHeight="false" outlineLevel="0" collapsed="false">
      <c r="A176" s="45" t="s">
        <v>199</v>
      </c>
      <c r="B176" s="73" t="s">
        <v>13</v>
      </c>
      <c r="C176" s="10" t="n">
        <v>0</v>
      </c>
      <c r="D176" s="10" t="n">
        <v>0</v>
      </c>
      <c r="E176" s="10" t="n">
        <v>0</v>
      </c>
      <c r="F176" s="10" t="n">
        <v>0</v>
      </c>
      <c r="G176" s="10" t="n">
        <v>0</v>
      </c>
      <c r="H176" s="10" t="n">
        <v>0</v>
      </c>
      <c r="I176" s="10" t="n">
        <v>0</v>
      </c>
      <c r="J176" s="10" t="n">
        <v>0</v>
      </c>
      <c r="K176" s="10" t="n">
        <v>0</v>
      </c>
      <c r="L176" s="69"/>
      <c r="M176" s="70"/>
      <c r="N176" s="70"/>
      <c r="O176" s="70"/>
      <c r="P176" s="70"/>
      <c r="Q176" s="70"/>
      <c r="R176" s="70"/>
      <c r="S176" s="70"/>
      <c r="T176" s="70"/>
    </row>
    <row r="177" customFormat="false" ht="17.35" hidden="false" customHeight="false" outlineLevel="0" collapsed="false">
      <c r="A177" s="45" t="s">
        <v>203</v>
      </c>
      <c r="B177" s="73" t="s">
        <v>13</v>
      </c>
      <c r="C177" s="10" t="n">
        <v>0</v>
      </c>
      <c r="D177" s="10" t="n">
        <v>0</v>
      </c>
      <c r="E177" s="10" t="n">
        <v>0</v>
      </c>
      <c r="F177" s="10" t="n">
        <v>0</v>
      </c>
      <c r="G177" s="10" t="n">
        <v>0</v>
      </c>
      <c r="H177" s="10" t="n">
        <v>0</v>
      </c>
      <c r="I177" s="10" t="n">
        <v>0</v>
      </c>
      <c r="J177" s="10" t="n">
        <v>0</v>
      </c>
      <c r="K177" s="10" t="n">
        <v>0</v>
      </c>
      <c r="L177" s="78"/>
      <c r="M177" s="78"/>
      <c r="N177" s="78"/>
      <c r="O177" s="78"/>
      <c r="P177" s="78"/>
      <c r="Q177" s="78"/>
      <c r="R177" s="78"/>
      <c r="S177" s="78"/>
      <c r="T177" s="78"/>
    </row>
    <row r="178" customFormat="false" ht="17.35" hidden="false" customHeight="false" outlineLevel="0" collapsed="false">
      <c r="A178" s="45" t="s">
        <v>204</v>
      </c>
      <c r="B178" s="73" t="s">
        <v>13</v>
      </c>
      <c r="C178" s="10" t="n">
        <v>0</v>
      </c>
      <c r="D178" s="10" t="n">
        <v>0</v>
      </c>
      <c r="E178" s="10" t="n">
        <v>0</v>
      </c>
      <c r="F178" s="10" t="n">
        <v>0</v>
      </c>
      <c r="G178" s="10" t="n">
        <v>0</v>
      </c>
      <c r="H178" s="10" t="n">
        <v>0</v>
      </c>
      <c r="I178" s="10" t="n">
        <v>0</v>
      </c>
      <c r="J178" s="10" t="n">
        <v>0</v>
      </c>
      <c r="K178" s="10" t="n">
        <v>0</v>
      </c>
      <c r="L178" s="78"/>
      <c r="M178" s="78"/>
      <c r="N178" s="78"/>
      <c r="O178" s="78"/>
      <c r="P178" s="78"/>
      <c r="Q178" s="78"/>
      <c r="R178" s="78"/>
      <c r="S178" s="78"/>
      <c r="T178" s="78"/>
    </row>
    <row r="179" customFormat="false" ht="42" hidden="false" customHeight="true" outlineLevel="0" collapsed="false">
      <c r="A179" s="35" t="s">
        <v>205</v>
      </c>
      <c r="B179" s="28" t="s">
        <v>13</v>
      </c>
      <c r="C179" s="10" t="n">
        <v>0</v>
      </c>
      <c r="D179" s="10" t="n">
        <v>0</v>
      </c>
      <c r="E179" s="10" t="n">
        <v>0</v>
      </c>
      <c r="F179" s="10" t="n">
        <v>0</v>
      </c>
      <c r="G179" s="10" t="n">
        <v>0</v>
      </c>
      <c r="H179" s="10" t="n">
        <v>0</v>
      </c>
      <c r="I179" s="10" t="n">
        <v>0</v>
      </c>
      <c r="J179" s="10" t="n">
        <v>0</v>
      </c>
      <c r="K179" s="10" t="n">
        <v>0</v>
      </c>
      <c r="L179" s="78"/>
      <c r="M179" s="78"/>
      <c r="N179" s="78"/>
      <c r="O179" s="78"/>
      <c r="P179" s="78"/>
      <c r="Q179" s="78"/>
      <c r="R179" s="78"/>
      <c r="S179" s="78"/>
      <c r="T179" s="78"/>
    </row>
    <row r="180" customFormat="false" ht="60.75" hidden="false" customHeight="true" outlineLevel="0" collapsed="false">
      <c r="A180" s="45" t="s">
        <v>206</v>
      </c>
      <c r="B180" s="73" t="s">
        <v>13</v>
      </c>
      <c r="C180" s="10" t="n">
        <v>0</v>
      </c>
      <c r="D180" s="10" t="n">
        <v>0</v>
      </c>
      <c r="E180" s="10" t="n">
        <v>0</v>
      </c>
      <c r="F180" s="10" t="n">
        <v>0</v>
      </c>
      <c r="G180" s="10" t="n">
        <v>0</v>
      </c>
      <c r="H180" s="10" t="n">
        <v>0</v>
      </c>
      <c r="I180" s="10" t="n">
        <v>0</v>
      </c>
      <c r="J180" s="10" t="n">
        <v>0</v>
      </c>
      <c r="K180" s="10" t="n">
        <v>0</v>
      </c>
      <c r="L180" s="78"/>
      <c r="M180" s="78"/>
      <c r="N180" s="78"/>
      <c r="O180" s="78"/>
      <c r="P180" s="78"/>
      <c r="Q180" s="78"/>
      <c r="R180" s="78"/>
      <c r="S180" s="78"/>
      <c r="T180" s="78"/>
    </row>
    <row r="181" customFormat="false" ht="84.75" hidden="false" customHeight="true" outlineLevel="0" collapsed="false">
      <c r="A181" s="79" t="s">
        <v>207</v>
      </c>
      <c r="B181" s="80" t="s">
        <v>27</v>
      </c>
      <c r="C181" s="10" t="n">
        <v>0</v>
      </c>
      <c r="D181" s="10" t="n">
        <v>0</v>
      </c>
      <c r="E181" s="10" t="n">
        <v>0</v>
      </c>
      <c r="F181" s="10" t="n">
        <v>0</v>
      </c>
      <c r="G181" s="10" t="n">
        <v>0</v>
      </c>
      <c r="H181" s="10" t="n">
        <v>0</v>
      </c>
      <c r="I181" s="10" t="n">
        <v>0</v>
      </c>
      <c r="J181" s="10" t="n">
        <v>0</v>
      </c>
      <c r="K181" s="10" t="n">
        <v>0</v>
      </c>
      <c r="L181" s="78"/>
      <c r="M181" s="78"/>
      <c r="N181" s="78"/>
      <c r="O181" s="78"/>
      <c r="P181" s="78"/>
      <c r="Q181" s="78"/>
      <c r="R181" s="78"/>
      <c r="S181" s="78"/>
      <c r="T181" s="78"/>
    </row>
    <row r="182" customFormat="false" ht="45" hidden="false" customHeight="true" outlineLevel="0" collapsed="false">
      <c r="A182" s="81"/>
      <c r="B182" s="82"/>
      <c r="C182" s="83"/>
      <c r="D182" s="83"/>
      <c r="E182" s="83"/>
      <c r="F182" s="83"/>
      <c r="G182" s="83"/>
      <c r="H182" s="83"/>
      <c r="I182" s="83"/>
      <c r="J182" s="83"/>
      <c r="K182" s="83"/>
      <c r="L182" s="78"/>
      <c r="M182" s="78"/>
      <c r="N182" s="78"/>
      <c r="O182" s="78"/>
      <c r="P182" s="78"/>
      <c r="Q182" s="78"/>
      <c r="R182" s="78"/>
      <c r="S182" s="78"/>
      <c r="T182" s="78"/>
    </row>
    <row r="183" customFormat="false" ht="17.35" hidden="false" customHeight="false" outlineLevel="0" collapsed="false">
      <c r="A183" s="84"/>
      <c r="B183" s="84"/>
      <c r="C183" s="78"/>
      <c r="D183" s="78"/>
      <c r="E183" s="78"/>
      <c r="F183" s="78"/>
      <c r="G183" s="78"/>
      <c r="H183" s="78"/>
      <c r="I183" s="78"/>
      <c r="J183" s="78"/>
      <c r="K183" s="78"/>
      <c r="L183" s="13"/>
      <c r="M183" s="13"/>
      <c r="N183" s="13"/>
      <c r="O183" s="13"/>
      <c r="P183" s="13"/>
      <c r="Q183" s="13"/>
      <c r="R183" s="13"/>
      <c r="S183" s="13"/>
      <c r="T183" s="13"/>
    </row>
    <row r="184" customFormat="false" ht="17.35" hidden="false" customHeight="false" outlineLevel="0" collapsed="false">
      <c r="A184" s="84"/>
      <c r="B184" s="84"/>
      <c r="C184" s="78"/>
      <c r="D184" s="78"/>
      <c r="E184" s="78"/>
      <c r="F184" s="78"/>
      <c r="G184" s="78"/>
      <c r="H184" s="78"/>
      <c r="I184" s="78"/>
      <c r="J184" s="78"/>
      <c r="K184" s="78"/>
      <c r="L184" s="13"/>
      <c r="M184" s="13"/>
      <c r="N184" s="13"/>
      <c r="O184" s="13"/>
      <c r="P184" s="13"/>
      <c r="Q184" s="13"/>
      <c r="R184" s="13"/>
      <c r="S184" s="13"/>
      <c r="T184" s="13"/>
    </row>
    <row r="185" customFormat="false" ht="17.35" hidden="false" customHeight="false" outlineLevel="0" collapsed="false">
      <c r="A185" s="84"/>
      <c r="B185" s="84"/>
      <c r="C185" s="78"/>
      <c r="D185" s="78"/>
      <c r="E185" s="78"/>
      <c r="F185" s="78"/>
      <c r="G185" s="78"/>
      <c r="H185" s="78"/>
      <c r="I185" s="78"/>
      <c r="J185" s="78"/>
      <c r="K185" s="78"/>
      <c r="L185" s="13"/>
      <c r="M185" s="13"/>
      <c r="N185" s="13"/>
      <c r="O185" s="13"/>
      <c r="P185" s="13"/>
      <c r="Q185" s="13"/>
      <c r="R185" s="13"/>
      <c r="S185" s="13"/>
      <c r="T185" s="13"/>
    </row>
    <row r="186" customFormat="false" ht="17.35" hidden="false" customHeight="false" outlineLevel="0" collapsed="false">
      <c r="A186" s="44"/>
      <c r="B186" s="84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</row>
    <row r="187" customFormat="false" ht="17.35" hidden="false" customHeight="false" outlineLevel="0" collapsed="false">
      <c r="A187" s="44"/>
      <c r="B187" s="84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</row>
    <row r="188" customFormat="false" ht="12.8" hidden="false" customHeight="false" outlineLevel="0" collapsed="false">
      <c r="A188" s="13"/>
      <c r="B188" s="78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</row>
    <row r="189" customFormat="false" ht="12.8" hidden="false" customHeight="false" outlineLevel="0" collapsed="false">
      <c r="A189" s="13"/>
      <c r="B189" s="78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</row>
    <row r="190" customFormat="false" ht="12.8" hidden="false" customHeight="false" outlineLevel="0" collapsed="false">
      <c r="A190" s="13"/>
      <c r="B190" s="78"/>
      <c r="C190" s="13"/>
      <c r="D190" s="13"/>
      <c r="E190" s="13"/>
      <c r="F190" s="13"/>
      <c r="G190" s="13"/>
      <c r="H190" s="13"/>
      <c r="I190" s="13"/>
      <c r="J190" s="13"/>
      <c r="K190" s="13"/>
    </row>
    <row r="191" customFormat="false" ht="12.8" hidden="false" customHeight="false" outlineLevel="0" collapsed="false">
      <c r="A191" s="13"/>
      <c r="B191" s="78"/>
      <c r="C191" s="13"/>
      <c r="D191" s="13"/>
      <c r="E191" s="13"/>
      <c r="F191" s="13"/>
      <c r="G191" s="13"/>
      <c r="H191" s="13"/>
      <c r="I191" s="13"/>
      <c r="J191" s="13"/>
      <c r="K191" s="13"/>
    </row>
    <row r="192" customFormat="false" ht="12.8" hidden="false" customHeight="false" outlineLevel="0" collapsed="false">
      <c r="A192" s="13"/>
      <c r="B192" s="78"/>
      <c r="C192" s="13"/>
      <c r="D192" s="13"/>
      <c r="E192" s="13"/>
      <c r="F192" s="13"/>
      <c r="G192" s="13"/>
      <c r="H192" s="13"/>
      <c r="I192" s="13"/>
      <c r="J192" s="13"/>
      <c r="K192" s="13"/>
    </row>
  </sheetData>
  <mergeCells count="15">
    <mergeCell ref="G1:K3"/>
    <mergeCell ref="A6:K6"/>
    <mergeCell ref="A8:A11"/>
    <mergeCell ref="B8:B11"/>
    <mergeCell ref="F8:K8"/>
    <mergeCell ref="C9:C11"/>
    <mergeCell ref="D9:D11"/>
    <mergeCell ref="E9:E11"/>
    <mergeCell ref="F9:G9"/>
    <mergeCell ref="H9:I9"/>
    <mergeCell ref="J9:K9"/>
    <mergeCell ref="A62:E62"/>
    <mergeCell ref="A65:H65"/>
    <mergeCell ref="A75:J75"/>
    <mergeCell ref="A94:K94"/>
  </mergeCells>
  <printOptions headings="false" gridLines="false" gridLinesSet="true" horizontalCentered="true" verticalCentered="true"/>
  <pageMargins left="0" right="0" top="0" bottom="0" header="0.511805555555555" footer="0.511805555555555"/>
  <pageSetup paperSize="9" scale="5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1319</TotalTime>
  <Application>LibreOffice/7.0.6.2$Linux_X86_64 LibreOffice_project/00$Build-2</Application>
  <AppVersion>15.0000</AppVersion>
  <Company>economy.gov.ru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2013-05-25T16:45:04Z</dcterms:created>
  <dc:creator>Borovaya</dc:creator>
  <dc:description/>
  <dc:language>ru-RU</dc:language>
  <cp:lastModifiedBy/>
  <dcterms:modified xsi:type="dcterms:W3CDTF">2021-07-23T10:31:19Z</dcterms:modified>
  <cp:revision>75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