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activeTab="2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I25" i="10"/>
  <c r="J22"/>
  <c r="L25"/>
  <c r="G29" i="1"/>
  <c r="D20" i="4"/>
  <c r="L28" i="10"/>
  <c r="I28"/>
  <c r="F25"/>
  <c r="F28" s="1"/>
  <c r="D19" i="4"/>
  <c r="E8" i="10"/>
  <c r="D8" s="1"/>
  <c r="E9"/>
  <c r="D9" s="1"/>
  <c r="E10"/>
  <c r="D10" s="1"/>
  <c r="C18" i="1"/>
  <c r="C19"/>
  <c r="C20"/>
  <c r="C21"/>
  <c r="C22"/>
  <c r="C23"/>
  <c r="C24"/>
  <c r="C25"/>
  <c r="D20"/>
  <c r="D21"/>
  <c r="D22"/>
  <c r="D23"/>
  <c r="D24"/>
  <c r="E20"/>
  <c r="E21"/>
  <c r="E22"/>
  <c r="E23"/>
  <c r="E24"/>
  <c r="E25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<sst xmlns="http://schemas.openxmlformats.org/spreadsheetml/2006/main" count="509" uniqueCount="177">
  <si>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</si>
  <si>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</si>
  <si>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</si>
  <si>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</si>
  <si>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</si>
  <si>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</si>
  <si>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</si>
  <si>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</si>
  <si>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</si>
  <si>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</si>
  <si>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</si>
  <si>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</si>
  <si>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</si>
  <si>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</si>
  <si>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</si>
  <si>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</si>
  <si>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</si>
  <si>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</si>
  <si>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</si>
  <si>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</si>
  <si>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</si>
  <si>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</si>
  <si>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</si>
  <si>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</si>
  <si>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</si>
  <si>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</si>
  <si>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</si>
  <si>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</si>
  <si>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</si>
  <si>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</si>
  <si>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</si>
  <si>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</si>
  <si>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</si>
  <si>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</si>
  <si>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</si>
  <si>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</si>
  <si>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</si>
  <si>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</si>
  <si>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</si>
  <si>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</si>
  <si>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</si>
  <si>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</si>
  <si>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</si>
  <si>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</si>
  <si>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</si>
  <si>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</si>
  <si>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</si>
  <si>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</si>
  <si>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</si>
  <si>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</si>
  <si>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</si>
  <si>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</si>
  <si>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</si>
  <si>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</si>
  <si>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</si>
  <si>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</si>
  <si>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</si>
  <si>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</si>
  <si>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</si>
  <si>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</si>
  <si>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</si>
  <si>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</si>
  <si>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</si>
  <si>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</si>
  <si>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</si>
  <si>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</si>
  <si>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</si>
  <si>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</si>
  <si>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</si>
  <si>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</si>
  <si>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</si>
  <si>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</si>
  <si>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</si>
  <si>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</si>
  <si>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</si>
  <si>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</si>
  <si>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</si>
  <si>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</si>
  <si>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</si>
  <si>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</si>
  <si>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</si>
  <si>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</si>
  <si>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</si>
  <si>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</si>
  <si>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</si>
  <si>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</si>
  <si>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</si>
  <si>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</si>
  <si>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</si>
  <si>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</si>
  <si>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</si>
  <si>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</si>
  <si>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</si>
  <si>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</si>
  <si>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</si>
  <si>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</si>
  <si>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</si>
  <si>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</si>
  <si>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</si>
  <si>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</si>
  <si>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</si>
  <si>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</si>
  <si>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</si>
  <si>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</si>
  <si>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</si>
  <si>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</si>
  <si>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</si>
  <si>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</si>
  <si>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</si>
  <si>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</si>
  <si>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</si>
  <si>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</si>
  <si>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</si>
  <si>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</si>
  <si>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</si>
  <si>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</si>
  <si>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</si>
  <si>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</si>
  <si>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</si>
  <si>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</si>
  <si>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</si>
  <si>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</si>
  <si>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</si>
  <si>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</si>
  <si>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</si>
  <si>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</si>
  <si>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</si>
  <si>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</si>
  <si>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</si>
  <si>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</si>
  <si>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</si>
  <si>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</si>
  <si>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</si>
  <si>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</si>
  <si>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</si>
  <si>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</si>
  <si>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</si>
  <si>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</si>
  <si>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</si>
  <si>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</si>
  <si>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</si>
  <si>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</si>
  <si>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</si>
  <si>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</si>
  <si>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</si>
  <si>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</si>
  <si>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</si>
  <si>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</si>
  <si>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</si>
  <si>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</si>
  <si>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</si>
  <si>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</si>
  <si>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</si>
  <si>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</si>
  <si>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</si>
  <si>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</si>
  <si>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</si>
  <si>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</si>
  <si>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</si>
  <si>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</si>
  <si>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</si>
  <si>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</si>
  <si>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</si>
  <si>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</si>
  <si>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июль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</si>
  <si>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</si>
  <si>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</si>
  <si>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</si>
  <si>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</si>
  <si>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</si>
  <si>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</si>
  <si>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на  22 июля  2023 года</t>
  </si>
  <si>
    <t>22 июля  2023 года</t>
  </si>
  <si>
    <t>на 24 июля   2023 года</t>
  </si>
  <si>
    <t xml:space="preserve"> на 24 июля 2023 года</t>
  </si>
  <si>
    <t>на  22 июля 2023 года.</t>
  </si>
  <si>
    <t>НА 24 ИЮЛЯ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</si>
</sst>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 applyProtection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1" fontId="4" fillId="4" borderId="12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0" fillId="4" borderId="11" xfId="0" applyNumberFormat="1" applyFont="1" applyFill="1" applyBorder="1" applyAlignment="1" applyProtection="1">
      <alignment horizontal="center"/>
      <protection hidden="1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6" ht="21" customHeight="1">
      <c r="A2" s="367" t="s">
        <v>122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6" ht="18" customHeight="1">
      <c r="A3" s="368" t="s">
        <v>171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</row>
    <row r="4" spans="1:26" ht="15" customHeight="1">
      <c r="A4" s="225"/>
      <c r="B4" s="230"/>
      <c r="C4" s="94" t="s">
        <v>41</v>
      </c>
      <c r="D4" s="369" t="s">
        <v>123</v>
      </c>
      <c r="E4" s="370"/>
      <c r="F4" s="371"/>
      <c r="G4" s="88" t="s">
        <v>136</v>
      </c>
      <c r="H4" s="372" t="s">
        <v>42</v>
      </c>
      <c r="I4" s="373"/>
      <c r="J4" s="374"/>
      <c r="K4" s="88" t="s">
        <v>136</v>
      </c>
      <c r="L4" s="372" t="s">
        <v>124</v>
      </c>
      <c r="M4" s="373"/>
      <c r="N4" s="374"/>
      <c r="O4" s="96" t="s">
        <v>136</v>
      </c>
      <c r="P4" s="364" t="s">
        <v>125</v>
      </c>
      <c r="Q4" s="365"/>
      <c r="R4" s="366"/>
      <c r="S4" s="96" t="s">
        <v>136</v>
      </c>
      <c r="T4" s="364" t="s">
        <v>144</v>
      </c>
      <c r="U4" s="365"/>
      <c r="V4" s="366"/>
      <c r="W4" s="96" t="s">
        <v>136</v>
      </c>
      <c r="X4" s="364" t="s">
        <v>92</v>
      </c>
      <c r="Y4" s="365"/>
      <c r="Z4" s="366"/>
    </row>
    <row r="5" spans="1:26" ht="18.75" customHeight="1">
      <c r="A5" s="259" t="s">
        <v>9</v>
      </c>
      <c r="B5" s="260" t="s">
        <v>10</v>
      </c>
      <c r="C5" s="261" t="s">
        <v>69</v>
      </c>
      <c r="D5" s="262" t="s">
        <v>44</v>
      </c>
      <c r="E5" s="263" t="s">
        <v>45</v>
      </c>
      <c r="F5" s="262" t="s">
        <v>46</v>
      </c>
      <c r="G5" s="264" t="s">
        <v>137</v>
      </c>
      <c r="H5" s="262" t="s">
        <v>44</v>
      </c>
      <c r="I5" s="262" t="s">
        <v>45</v>
      </c>
      <c r="J5" s="262" t="s">
        <v>46</v>
      </c>
      <c r="K5" s="264" t="s">
        <v>137</v>
      </c>
      <c r="L5" s="262" t="s">
        <v>44</v>
      </c>
      <c r="M5" s="262" t="s">
        <v>45</v>
      </c>
      <c r="N5" s="262" t="s">
        <v>46</v>
      </c>
      <c r="O5" s="265" t="s">
        <v>137</v>
      </c>
      <c r="P5" s="266" t="s">
        <v>44</v>
      </c>
      <c r="Q5" s="266" t="s">
        <v>45</v>
      </c>
      <c r="R5" s="267" t="s">
        <v>46</v>
      </c>
      <c r="S5" s="265" t="s">
        <v>137</v>
      </c>
      <c r="T5" s="266" t="s">
        <v>44</v>
      </c>
      <c r="U5" s="266" t="s">
        <v>45</v>
      </c>
      <c r="V5" s="267" t="s">
        <v>46</v>
      </c>
      <c r="W5" s="265" t="s">
        <v>137</v>
      </c>
      <c r="X5" s="266" t="s">
        <v>44</v>
      </c>
      <c r="Y5" s="266" t="s">
        <v>45</v>
      </c>
      <c r="Z5" s="267" t="s">
        <v>46</v>
      </c>
    </row>
    <row r="6" spans="1:26" ht="15.75" customHeight="1">
      <c r="A6" s="268" t="s">
        <v>18</v>
      </c>
      <c r="B6" s="269"/>
      <c r="C6" s="270"/>
      <c r="D6" s="271" t="s">
        <v>47</v>
      </c>
      <c r="E6" s="272" t="s">
        <v>47</v>
      </c>
      <c r="F6" s="271" t="s">
        <v>48</v>
      </c>
      <c r="G6" s="273"/>
      <c r="H6" s="271" t="s">
        <v>47</v>
      </c>
      <c r="I6" s="272" t="s">
        <v>47</v>
      </c>
      <c r="J6" s="271" t="s">
        <v>48</v>
      </c>
      <c r="K6" s="273"/>
      <c r="L6" s="271" t="s">
        <v>47</v>
      </c>
      <c r="M6" s="272" t="s">
        <v>47</v>
      </c>
      <c r="N6" s="271" t="s">
        <v>48</v>
      </c>
      <c r="O6" s="274"/>
      <c r="P6" s="275" t="s">
        <v>47</v>
      </c>
      <c r="Q6" s="275" t="s">
        <v>47</v>
      </c>
      <c r="R6" s="276" t="s">
        <v>15</v>
      </c>
      <c r="S6" s="274"/>
      <c r="T6" s="275" t="s">
        <v>47</v>
      </c>
      <c r="U6" s="275" t="s">
        <v>47</v>
      </c>
      <c r="V6" s="276" t="s">
        <v>15</v>
      </c>
      <c r="W6" s="274"/>
      <c r="X6" s="275" t="s">
        <v>47</v>
      </c>
      <c r="Y6" s="275" t="s">
        <v>47</v>
      </c>
      <c r="Z6" s="276" t="s">
        <v>15</v>
      </c>
    </row>
    <row r="7" spans="1:26">
      <c r="A7" s="202">
        <v>1</v>
      </c>
      <c r="B7" s="199" t="s">
        <v>142</v>
      </c>
      <c r="C7" s="308">
        <f>G7+K7+O7</f>
        <v>1445.06</v>
      </c>
      <c r="D7" s="290">
        <f t="shared" ref="D7:D24" si="0">H7+L7+P7</f>
        <v>1128</v>
      </c>
      <c r="E7" s="309">
        <f t="shared" ref="E7:E25" si="1">I7+M7+Q7</f>
        <v>4506</v>
      </c>
      <c r="F7" s="288">
        <f t="shared" ref="F7:F16" si="2">E7/D7*10</f>
        <v>39.946808510638299</v>
      </c>
      <c r="G7" s="300">
        <v>1191.06</v>
      </c>
      <c r="H7" s="300">
        <v>874</v>
      </c>
      <c r="I7" s="291">
        <v>3490</v>
      </c>
      <c r="J7" s="288">
        <f t="shared" ref="J7:J23" si="3">I7/H7*10</f>
        <v>39.931350114416475</v>
      </c>
      <c r="K7" s="300">
        <v>254</v>
      </c>
      <c r="L7" s="300">
        <v>254</v>
      </c>
      <c r="M7" s="291">
        <v>1016</v>
      </c>
      <c r="N7" s="288">
        <f t="shared" ref="N7:N25" si="4">M7/L7*10</f>
        <v>40</v>
      </c>
      <c r="O7" s="299"/>
      <c r="P7" s="290"/>
      <c r="Q7" s="290"/>
      <c r="R7" s="288" t="e">
        <f t="shared" ref="R7:R28" si="5">Q7/P7*10</f>
        <v>#DIV/0!</v>
      </c>
      <c r="S7" s="284"/>
      <c r="T7" s="278"/>
      <c r="U7" s="278"/>
      <c r="V7" s="280" t="e">
        <f t="shared" ref="V7:V18" si="6">U7/T7*10</f>
        <v>#DIV/0!</v>
      </c>
      <c r="W7" s="284"/>
      <c r="X7" s="278"/>
      <c r="Y7" s="278"/>
      <c r="Z7" s="280" t="e">
        <f t="shared" ref="Z7:Z18" si="7">Y7/X7*10</f>
        <v>#DIV/0!</v>
      </c>
    </row>
    <row r="8" spans="1:26" ht="14.25" customHeight="1">
      <c r="A8" s="202">
        <v>2</v>
      </c>
      <c r="B8" s="199" t="s">
        <v>126</v>
      </c>
      <c r="C8" s="308">
        <f t="shared" ref="C8:C25" si="8">G8+K8+O8</f>
        <v>1119.4000000000001</v>
      </c>
      <c r="D8" s="290">
        <f t="shared" si="0"/>
        <v>849.4</v>
      </c>
      <c r="E8" s="309">
        <f t="shared" si="1"/>
        <v>2964</v>
      </c>
      <c r="F8" s="288">
        <f t="shared" si="2"/>
        <v>34.895220155403813</v>
      </c>
      <c r="G8" s="273">
        <v>1081</v>
      </c>
      <c r="H8" s="300">
        <v>811</v>
      </c>
      <c r="I8" s="302">
        <v>2825</v>
      </c>
      <c r="J8" s="288">
        <f t="shared" si="3"/>
        <v>34.833538840937109</v>
      </c>
      <c r="K8" s="273">
        <v>38.4</v>
      </c>
      <c r="L8" s="300">
        <v>38.4</v>
      </c>
      <c r="M8" s="291">
        <v>139</v>
      </c>
      <c r="N8" s="288">
        <f t="shared" si="4"/>
        <v>36.197916666666671</v>
      </c>
      <c r="O8" s="290"/>
      <c r="P8" s="290"/>
      <c r="Q8" s="299"/>
      <c r="R8" s="288" t="e">
        <f t="shared" si="5"/>
        <v>#DIV/0!</v>
      </c>
      <c r="S8" s="278"/>
      <c r="T8" s="278"/>
      <c r="U8" s="284"/>
      <c r="V8" s="280" t="e">
        <f t="shared" si="6"/>
        <v>#DIV/0!</v>
      </c>
      <c r="W8" s="278"/>
      <c r="X8" s="278"/>
      <c r="Y8" s="284"/>
      <c r="Z8" s="280" t="e">
        <f t="shared" si="7"/>
        <v>#DIV/0!</v>
      </c>
    </row>
    <row r="9" spans="1:26">
      <c r="A9" s="202">
        <v>3</v>
      </c>
      <c r="B9" s="199" t="s">
        <v>127</v>
      </c>
      <c r="C9" s="308">
        <f t="shared" si="8"/>
        <v>3920</v>
      </c>
      <c r="D9" s="290">
        <f t="shared" si="0"/>
        <v>3337</v>
      </c>
      <c r="E9" s="309">
        <f t="shared" si="1"/>
        <v>15291</v>
      </c>
      <c r="F9" s="288">
        <f t="shared" si="2"/>
        <v>45.822595145340124</v>
      </c>
      <c r="G9" s="218">
        <v>1738</v>
      </c>
      <c r="H9" s="218">
        <v>1155</v>
      </c>
      <c r="I9" s="313">
        <v>4643</v>
      </c>
      <c r="J9" s="288">
        <f t="shared" si="3"/>
        <v>40.199134199134207</v>
      </c>
      <c r="K9" s="218">
        <v>2182</v>
      </c>
      <c r="L9" s="218">
        <v>2182</v>
      </c>
      <c r="M9" s="301">
        <v>10648</v>
      </c>
      <c r="N9" s="288">
        <f t="shared" si="4"/>
        <v>48.799266727772689</v>
      </c>
      <c r="O9" s="290"/>
      <c r="P9" s="290"/>
      <c r="Q9" s="290"/>
      <c r="R9" s="288" t="e">
        <f t="shared" si="5"/>
        <v>#DIV/0!</v>
      </c>
      <c r="S9" s="278"/>
      <c r="T9" s="278"/>
      <c r="U9" s="278"/>
      <c r="V9" s="280" t="e">
        <f t="shared" si="6"/>
        <v>#DIV/0!</v>
      </c>
      <c r="W9" s="278"/>
      <c r="X9" s="278"/>
      <c r="Y9" s="278"/>
      <c r="Z9" s="280" t="e">
        <f t="shared" si="7"/>
        <v>#DIV/0!</v>
      </c>
    </row>
    <row r="10" spans="1:26">
      <c r="A10" s="202">
        <v>4</v>
      </c>
      <c r="B10" s="199" t="s">
        <v>128</v>
      </c>
      <c r="C10" s="308">
        <f t="shared" si="8"/>
        <v>1086</v>
      </c>
      <c r="D10" s="290">
        <f t="shared" si="0"/>
        <v>1086</v>
      </c>
      <c r="E10" s="309">
        <f t="shared" si="1"/>
        <v>3079</v>
      </c>
      <c r="F10" s="288">
        <f t="shared" si="2"/>
        <v>28.351749539594842</v>
      </c>
      <c r="G10" s="286">
        <v>645</v>
      </c>
      <c r="H10" s="286">
        <v>645</v>
      </c>
      <c r="I10" s="287">
        <v>1884</v>
      </c>
      <c r="J10" s="288">
        <f t="shared" si="3"/>
        <v>29.209302325581397</v>
      </c>
      <c r="K10" s="286">
        <v>160</v>
      </c>
      <c r="L10" s="286">
        <v>160</v>
      </c>
      <c r="M10" s="287">
        <v>352</v>
      </c>
      <c r="N10" s="288">
        <f t="shared" si="4"/>
        <v>22</v>
      </c>
      <c r="O10" s="290">
        <v>281</v>
      </c>
      <c r="P10" s="290">
        <v>281</v>
      </c>
      <c r="Q10" s="290">
        <v>843</v>
      </c>
      <c r="R10" s="288">
        <f t="shared" si="5"/>
        <v>30</v>
      </c>
      <c r="S10" s="290">
        <v>210</v>
      </c>
      <c r="T10" s="278"/>
      <c r="U10" s="278"/>
      <c r="V10" s="280" t="e">
        <f t="shared" si="6"/>
        <v>#DIV/0!</v>
      </c>
      <c r="W10" s="278"/>
      <c r="X10" s="278"/>
      <c r="Y10" s="278"/>
      <c r="Z10" s="280" t="e">
        <f t="shared" si="7"/>
        <v>#DIV/0!</v>
      </c>
    </row>
    <row r="11" spans="1:26">
      <c r="A11" s="202">
        <v>5</v>
      </c>
      <c r="B11" s="199" t="s">
        <v>129</v>
      </c>
      <c r="C11" s="308">
        <f t="shared" si="8"/>
        <v>1976</v>
      </c>
      <c r="D11" s="290">
        <f t="shared" si="0"/>
        <v>1776</v>
      </c>
      <c r="E11" s="309">
        <f t="shared" si="1"/>
        <v>7681</v>
      </c>
      <c r="F11" s="288">
        <f t="shared" si="2"/>
        <v>43.248873873873876</v>
      </c>
      <c r="G11" s="290">
        <v>1346</v>
      </c>
      <c r="H11" s="290">
        <v>1146</v>
      </c>
      <c r="I11" s="291">
        <v>5501</v>
      </c>
      <c r="J11" s="288">
        <f t="shared" si="3"/>
        <v>48.001745200698082</v>
      </c>
      <c r="K11" s="290"/>
      <c r="L11" s="290"/>
      <c r="M11" s="302"/>
      <c r="N11" s="288" t="e">
        <f t="shared" si="4"/>
        <v>#DIV/0!</v>
      </c>
      <c r="O11" s="290">
        <v>630</v>
      </c>
      <c r="P11" s="290">
        <v>630</v>
      </c>
      <c r="Q11" s="290">
        <v>2180</v>
      </c>
      <c r="R11" s="288">
        <f t="shared" si="5"/>
        <v>34.603174603174608</v>
      </c>
      <c r="S11" s="278"/>
      <c r="T11" s="278"/>
      <c r="U11" s="278"/>
      <c r="V11" s="280" t="e">
        <f t="shared" si="6"/>
        <v>#DIV/0!</v>
      </c>
      <c r="W11" s="278"/>
      <c r="X11" s="278"/>
      <c r="Y11" s="278"/>
      <c r="Z11" s="280" t="e">
        <f t="shared" si="7"/>
        <v>#DIV/0!</v>
      </c>
    </row>
    <row r="12" spans="1:26">
      <c r="A12" s="202">
        <v>6</v>
      </c>
      <c r="B12" s="199" t="s">
        <v>130</v>
      </c>
      <c r="C12" s="308">
        <f t="shared" si="8"/>
        <v>1130</v>
      </c>
      <c r="D12" s="290">
        <f t="shared" si="0"/>
        <v>1072</v>
      </c>
      <c r="E12" s="309">
        <f t="shared" si="1"/>
        <v>3790</v>
      </c>
      <c r="F12" s="288">
        <f t="shared" si="2"/>
        <v>35.354477611940297</v>
      </c>
      <c r="G12" s="290">
        <v>800</v>
      </c>
      <c r="H12" s="290">
        <v>742</v>
      </c>
      <c r="I12" s="291">
        <v>2800</v>
      </c>
      <c r="J12" s="288">
        <f t="shared" si="3"/>
        <v>37.735849056603776</v>
      </c>
      <c r="K12" s="290">
        <v>130</v>
      </c>
      <c r="L12" s="290">
        <v>130</v>
      </c>
      <c r="M12" s="291">
        <v>390</v>
      </c>
      <c r="N12" s="288">
        <f t="shared" si="4"/>
        <v>30</v>
      </c>
      <c r="O12" s="290">
        <v>200</v>
      </c>
      <c r="P12" s="290">
        <v>200</v>
      </c>
      <c r="Q12" s="290">
        <v>600</v>
      </c>
      <c r="R12" s="288">
        <f t="shared" si="5"/>
        <v>30</v>
      </c>
      <c r="S12" s="290">
        <v>100</v>
      </c>
      <c r="T12" s="278"/>
      <c r="U12" s="278"/>
      <c r="V12" s="280" t="e">
        <f t="shared" si="6"/>
        <v>#DIV/0!</v>
      </c>
      <c r="W12" s="278"/>
      <c r="X12" s="278"/>
      <c r="Y12" s="278"/>
      <c r="Z12" s="280" t="e">
        <f t="shared" si="7"/>
        <v>#DIV/0!</v>
      </c>
    </row>
    <row r="13" spans="1:26">
      <c r="A13" s="202">
        <v>7</v>
      </c>
      <c r="B13" s="199" t="s">
        <v>131</v>
      </c>
      <c r="C13" s="308">
        <f t="shared" si="8"/>
        <v>329</v>
      </c>
      <c r="D13" s="290">
        <f t="shared" si="0"/>
        <v>293</v>
      </c>
      <c r="E13" s="309">
        <f t="shared" si="1"/>
        <v>765</v>
      </c>
      <c r="F13" s="288">
        <f t="shared" si="2"/>
        <v>26.109215017064848</v>
      </c>
      <c r="G13" s="218">
        <v>188</v>
      </c>
      <c r="H13" s="218">
        <v>152</v>
      </c>
      <c r="I13" s="301">
        <v>395</v>
      </c>
      <c r="J13" s="288">
        <f t="shared" si="3"/>
        <v>25.986842105263158</v>
      </c>
      <c r="K13" s="218"/>
      <c r="L13" s="218"/>
      <c r="M13" s="301"/>
      <c r="N13" s="288" t="e">
        <f t="shared" si="4"/>
        <v>#DIV/0!</v>
      </c>
      <c r="O13" s="290">
        <v>141</v>
      </c>
      <c r="P13" s="290">
        <v>141</v>
      </c>
      <c r="Q13" s="299">
        <v>370</v>
      </c>
      <c r="R13" s="288">
        <f t="shared" si="5"/>
        <v>26.24113475177305</v>
      </c>
      <c r="S13" s="278"/>
      <c r="T13" s="278"/>
      <c r="U13" s="284"/>
      <c r="V13" s="280" t="e">
        <f t="shared" si="6"/>
        <v>#DIV/0!</v>
      </c>
      <c r="W13" s="278"/>
      <c r="X13" s="278"/>
      <c r="Y13" s="284"/>
      <c r="Z13" s="280" t="e">
        <f t="shared" si="7"/>
        <v>#DIV/0!</v>
      </c>
    </row>
    <row r="14" spans="1:26">
      <c r="A14" s="202">
        <v>8</v>
      </c>
      <c r="B14" s="199" t="s">
        <v>132</v>
      </c>
      <c r="C14" s="308">
        <f t="shared" si="8"/>
        <v>877</v>
      </c>
      <c r="D14" s="290">
        <f t="shared" si="0"/>
        <v>576</v>
      </c>
      <c r="E14" s="309">
        <f t="shared" si="1"/>
        <v>1579</v>
      </c>
      <c r="F14" s="288">
        <f t="shared" si="2"/>
        <v>27.413194444444446</v>
      </c>
      <c r="G14" s="286">
        <v>403</v>
      </c>
      <c r="H14" s="286">
        <v>102</v>
      </c>
      <c r="I14" s="287">
        <v>398</v>
      </c>
      <c r="J14" s="288">
        <f t="shared" si="3"/>
        <v>39.019607843137251</v>
      </c>
      <c r="K14" s="286">
        <v>100</v>
      </c>
      <c r="L14" s="286">
        <v>100</v>
      </c>
      <c r="M14" s="287">
        <v>320</v>
      </c>
      <c r="N14" s="288">
        <f t="shared" si="4"/>
        <v>32</v>
      </c>
      <c r="O14" s="290">
        <v>374</v>
      </c>
      <c r="P14" s="290">
        <v>374</v>
      </c>
      <c r="Q14" s="299">
        <v>861</v>
      </c>
      <c r="R14" s="288">
        <f t="shared" si="5"/>
        <v>23.021390374331553</v>
      </c>
      <c r="S14" s="278"/>
      <c r="T14" s="278"/>
      <c r="U14" s="284"/>
      <c r="V14" s="280" t="e">
        <f t="shared" si="6"/>
        <v>#DIV/0!</v>
      </c>
      <c r="W14" s="278"/>
      <c r="X14" s="278"/>
      <c r="Y14" s="284"/>
      <c r="Z14" s="280" t="e">
        <f t="shared" si="7"/>
        <v>#DIV/0!</v>
      </c>
    </row>
    <row r="15" spans="1:26" ht="14.25" customHeight="1">
      <c r="A15" s="202">
        <v>9</v>
      </c>
      <c r="B15" s="199" t="s">
        <v>133</v>
      </c>
      <c r="C15" s="308">
        <f t="shared" si="8"/>
        <v>785.5</v>
      </c>
      <c r="D15" s="290">
        <f t="shared" si="0"/>
        <v>597.5</v>
      </c>
      <c r="E15" s="309">
        <f t="shared" si="1"/>
        <v>2250</v>
      </c>
      <c r="F15" s="288">
        <f t="shared" si="2"/>
        <v>37.656903765690373</v>
      </c>
      <c r="G15" s="290">
        <v>770</v>
      </c>
      <c r="H15" s="278">
        <v>582</v>
      </c>
      <c r="I15" s="283">
        <v>2172</v>
      </c>
      <c r="J15" s="288">
        <f t="shared" si="3"/>
        <v>37.319587628865982</v>
      </c>
      <c r="K15" s="290">
        <v>15.5</v>
      </c>
      <c r="L15" s="290">
        <v>15.5</v>
      </c>
      <c r="M15" s="291">
        <v>78</v>
      </c>
      <c r="N15" s="288">
        <f t="shared" si="4"/>
        <v>50.322580645161288</v>
      </c>
      <c r="O15" s="290"/>
      <c r="P15" s="290"/>
      <c r="Q15" s="290"/>
      <c r="R15" s="288" t="e">
        <f t="shared" si="5"/>
        <v>#DIV/0!</v>
      </c>
      <c r="S15" s="278"/>
      <c r="T15" s="278"/>
      <c r="U15" s="278"/>
      <c r="V15" s="280" t="e">
        <f t="shared" si="6"/>
        <v>#DIV/0!</v>
      </c>
      <c r="W15" s="278"/>
      <c r="X15" s="278"/>
      <c r="Y15" s="278"/>
      <c r="Z15" s="280" t="e">
        <f t="shared" si="7"/>
        <v>#DIV/0!</v>
      </c>
    </row>
    <row r="16" spans="1:26">
      <c r="A16" s="202">
        <v>10</v>
      </c>
      <c r="B16" s="199" t="s">
        <v>134</v>
      </c>
      <c r="C16" s="308">
        <f t="shared" si="8"/>
        <v>2422.9</v>
      </c>
      <c r="D16" s="278">
        <f t="shared" si="0"/>
        <v>1527</v>
      </c>
      <c r="E16" s="279">
        <f t="shared" si="1"/>
        <v>5815</v>
      </c>
      <c r="F16" s="280">
        <f t="shared" si="2"/>
        <v>38.081204977079238</v>
      </c>
      <c r="G16" s="286">
        <v>1290.3</v>
      </c>
      <c r="H16" s="286">
        <v>455</v>
      </c>
      <c r="I16" s="287">
        <v>2048</v>
      </c>
      <c r="J16" s="280">
        <f t="shared" si="3"/>
        <v>45.010989010989007</v>
      </c>
      <c r="K16" s="286">
        <v>385.6</v>
      </c>
      <c r="L16" s="286">
        <v>325</v>
      </c>
      <c r="M16" s="287">
        <v>1690</v>
      </c>
      <c r="N16" s="288">
        <f t="shared" si="4"/>
        <v>52</v>
      </c>
      <c r="O16" s="290">
        <v>747</v>
      </c>
      <c r="P16" s="290">
        <v>747</v>
      </c>
      <c r="Q16" s="290">
        <v>2077</v>
      </c>
      <c r="R16" s="288">
        <f t="shared" si="5"/>
        <v>27.8045515394913</v>
      </c>
      <c r="S16" s="278"/>
      <c r="T16" s="278"/>
      <c r="U16" s="278"/>
      <c r="V16" s="280" t="e">
        <f t="shared" si="6"/>
        <v>#DIV/0!</v>
      </c>
      <c r="W16" s="290">
        <v>212</v>
      </c>
      <c r="X16" s="278"/>
      <c r="Y16" s="278"/>
      <c r="Z16" s="280" t="e">
        <f t="shared" si="7"/>
        <v>#DIV/0!</v>
      </c>
    </row>
    <row r="17" spans="1:26" ht="14.25" customHeight="1">
      <c r="A17" s="202">
        <v>11</v>
      </c>
      <c r="B17" s="199" t="s">
        <v>143</v>
      </c>
      <c r="C17" s="308">
        <f t="shared" si="8"/>
        <v>429</v>
      </c>
      <c r="D17" s="278">
        <f t="shared" si="0"/>
        <v>391</v>
      </c>
      <c r="E17" s="279">
        <f t="shared" si="1"/>
        <v>1128</v>
      </c>
      <c r="F17" s="288">
        <f>E17/D17*10</f>
        <v>28.849104859335036</v>
      </c>
      <c r="G17" s="290">
        <v>223</v>
      </c>
      <c r="H17" s="290">
        <v>185</v>
      </c>
      <c r="I17" s="291">
        <v>537</v>
      </c>
      <c r="J17" s="288">
        <f t="shared" si="3"/>
        <v>29.027027027027028</v>
      </c>
      <c r="K17" s="290">
        <v>108</v>
      </c>
      <c r="L17" s="290">
        <v>108</v>
      </c>
      <c r="M17" s="291">
        <v>346</v>
      </c>
      <c r="N17" s="288">
        <f t="shared" si="4"/>
        <v>32.037037037037038</v>
      </c>
      <c r="O17" s="290">
        <v>98</v>
      </c>
      <c r="P17" s="290">
        <v>98</v>
      </c>
      <c r="Q17" s="290">
        <v>245</v>
      </c>
      <c r="R17" s="288">
        <f t="shared" si="5"/>
        <v>25</v>
      </c>
      <c r="S17" s="278"/>
      <c r="T17" s="278"/>
      <c r="U17" s="278"/>
      <c r="V17" s="280" t="e">
        <f t="shared" si="6"/>
        <v>#DIV/0!</v>
      </c>
      <c r="W17" s="278"/>
      <c r="X17" s="278"/>
      <c r="Y17" s="278"/>
      <c r="Z17" s="280" t="e">
        <f t="shared" si="7"/>
        <v>#DIV/0!</v>
      </c>
    </row>
    <row r="18" spans="1:26" ht="14.25" customHeight="1">
      <c r="A18" s="202">
        <v>12</v>
      </c>
      <c r="B18" s="200" t="s">
        <v>146</v>
      </c>
      <c r="C18" s="308">
        <f t="shared" si="8"/>
        <v>237</v>
      </c>
      <c r="D18" s="278">
        <f t="shared" si="0"/>
        <v>237</v>
      </c>
      <c r="E18" s="279">
        <f t="shared" si="1"/>
        <v>670</v>
      </c>
      <c r="F18" s="280">
        <f>E18/D18*10</f>
        <v>28.270042194092827</v>
      </c>
      <c r="G18" s="286">
        <v>208</v>
      </c>
      <c r="H18" s="286">
        <v>208</v>
      </c>
      <c r="I18" s="287">
        <v>583</v>
      </c>
      <c r="J18" s="288">
        <f t="shared" si="3"/>
        <v>28.028846153846153</v>
      </c>
      <c r="K18" s="267"/>
      <c r="L18" s="267"/>
      <c r="M18" s="281"/>
      <c r="N18" s="280" t="e">
        <f t="shared" si="4"/>
        <v>#DIV/0!</v>
      </c>
      <c r="O18" s="290">
        <v>29</v>
      </c>
      <c r="P18" s="290">
        <v>29</v>
      </c>
      <c r="Q18" s="290">
        <v>87</v>
      </c>
      <c r="R18" s="288">
        <f t="shared" si="5"/>
        <v>30</v>
      </c>
      <c r="S18" s="278"/>
      <c r="T18" s="278"/>
      <c r="U18" s="278"/>
      <c r="V18" s="280" t="e">
        <f t="shared" si="6"/>
        <v>#DIV/0!</v>
      </c>
      <c r="W18" s="278"/>
      <c r="X18" s="278"/>
      <c r="Y18" s="278"/>
      <c r="Z18" s="280" t="e">
        <f t="shared" si="7"/>
        <v>#DIV/0!</v>
      </c>
    </row>
    <row r="19" spans="1:26" ht="14.25" customHeight="1">
      <c r="A19" s="202">
        <v>13</v>
      </c>
      <c r="B19" s="200" t="s">
        <v>147</v>
      </c>
      <c r="C19" s="308">
        <f t="shared" si="8"/>
        <v>360</v>
      </c>
      <c r="D19" s="278">
        <f t="shared" si="0"/>
        <v>237</v>
      </c>
      <c r="E19" s="279">
        <f t="shared" si="1"/>
        <v>674</v>
      </c>
      <c r="F19" s="280">
        <f>E19/D19*10</f>
        <v>28.438818565400844</v>
      </c>
      <c r="G19" s="290">
        <v>250</v>
      </c>
      <c r="H19" s="278">
        <v>127</v>
      </c>
      <c r="I19" s="282">
        <v>432</v>
      </c>
      <c r="J19" s="282">
        <f t="shared" si="3"/>
        <v>34.015748031496067</v>
      </c>
      <c r="K19" s="278"/>
      <c r="L19" s="278"/>
      <c r="M19" s="282"/>
      <c r="N19" s="280" t="e">
        <f t="shared" si="4"/>
        <v>#DIV/0!</v>
      </c>
      <c r="O19" s="290">
        <v>110</v>
      </c>
      <c r="P19" s="290">
        <v>110</v>
      </c>
      <c r="Q19" s="290">
        <v>242</v>
      </c>
      <c r="R19" s="299">
        <f t="shared" si="5"/>
        <v>22</v>
      </c>
      <c r="S19" s="278"/>
      <c r="T19" s="278"/>
      <c r="U19" s="278"/>
      <c r="V19" s="284"/>
      <c r="W19" s="278"/>
      <c r="X19" s="278"/>
      <c r="Y19" s="278"/>
      <c r="Z19" s="284"/>
    </row>
    <row r="20" spans="1:26" ht="14.25" customHeight="1">
      <c r="A20" s="202">
        <v>14</v>
      </c>
      <c r="B20" s="200" t="s">
        <v>148</v>
      </c>
      <c r="C20" s="308">
        <f t="shared" si="8"/>
        <v>304</v>
      </c>
      <c r="D20" s="278">
        <f t="shared" si="0"/>
        <v>254</v>
      </c>
      <c r="E20" s="279">
        <f t="shared" si="1"/>
        <v>762</v>
      </c>
      <c r="F20" s="280">
        <f t="shared" ref="F20:F24" si="9">E20/D20*10</f>
        <v>30</v>
      </c>
      <c r="G20" s="290">
        <v>294</v>
      </c>
      <c r="H20" s="290">
        <v>244</v>
      </c>
      <c r="I20" s="291">
        <v>732</v>
      </c>
      <c r="J20" s="282">
        <f t="shared" si="3"/>
        <v>30</v>
      </c>
      <c r="K20" s="278"/>
      <c r="L20" s="278"/>
      <c r="M20" s="283"/>
      <c r="N20" s="280" t="e">
        <f t="shared" si="4"/>
        <v>#DIV/0!</v>
      </c>
      <c r="O20" s="290">
        <v>10</v>
      </c>
      <c r="P20" s="290">
        <v>10</v>
      </c>
      <c r="Q20" s="331">
        <v>30</v>
      </c>
      <c r="R20" s="299">
        <f t="shared" si="5"/>
        <v>30</v>
      </c>
      <c r="S20" s="278"/>
      <c r="T20" s="278"/>
      <c r="U20" s="285"/>
      <c r="V20" s="284"/>
      <c r="W20" s="278"/>
      <c r="X20" s="278"/>
      <c r="Y20" s="285"/>
      <c r="Z20" s="284"/>
    </row>
    <row r="21" spans="1:26" ht="14.25" customHeight="1">
      <c r="A21" s="26">
        <v>15</v>
      </c>
      <c r="B21" s="31" t="s">
        <v>149</v>
      </c>
      <c r="C21" s="308">
        <f t="shared" si="8"/>
        <v>502</v>
      </c>
      <c r="D21" s="278">
        <f t="shared" si="0"/>
        <v>454</v>
      </c>
      <c r="E21" s="279">
        <f t="shared" si="1"/>
        <v>1347</v>
      </c>
      <c r="F21" s="280">
        <f t="shared" si="9"/>
        <v>29.669603524229075</v>
      </c>
      <c r="G21" s="172">
        <v>231</v>
      </c>
      <c r="H21" s="172">
        <v>183</v>
      </c>
      <c r="I21" s="330">
        <v>513</v>
      </c>
      <c r="J21" s="282">
        <f t="shared" si="3"/>
        <v>28.032786885245898</v>
      </c>
      <c r="K21" s="172">
        <v>161</v>
      </c>
      <c r="L21" s="221">
        <v>161</v>
      </c>
      <c r="M21" s="258">
        <v>555</v>
      </c>
      <c r="N21" s="280">
        <f t="shared" si="4"/>
        <v>34.472049689440993</v>
      </c>
      <c r="O21" s="172">
        <v>110</v>
      </c>
      <c r="P21" s="172">
        <v>110</v>
      </c>
      <c r="Q21" s="332">
        <v>279</v>
      </c>
      <c r="R21" s="299">
        <f t="shared" si="5"/>
        <v>25.36363636363636</v>
      </c>
      <c r="S21" s="221"/>
      <c r="T21" s="221"/>
      <c r="U21" s="235"/>
      <c r="V21" s="232"/>
      <c r="W21" s="221"/>
      <c r="X21" s="221"/>
      <c r="Y21" s="235"/>
      <c r="Z21" s="232"/>
    </row>
    <row r="22" spans="1:26" ht="14.25" customHeight="1">
      <c r="A22" s="26">
        <v>16</v>
      </c>
      <c r="B22" s="31" t="s">
        <v>167</v>
      </c>
      <c r="C22" s="277">
        <f t="shared" si="8"/>
        <v>120</v>
      </c>
      <c r="D22" s="278">
        <f t="shared" si="0"/>
        <v>65</v>
      </c>
      <c r="E22" s="279">
        <f t="shared" si="1"/>
        <v>198</v>
      </c>
      <c r="F22" s="280">
        <f t="shared" si="9"/>
        <v>30.46153846153846</v>
      </c>
      <c r="G22" s="221">
        <v>120</v>
      </c>
      <c r="H22" s="221">
        <v>65</v>
      </c>
      <c r="I22" s="231">
        <v>198</v>
      </c>
      <c r="J22" s="282">
        <f t="shared" si="3"/>
        <v>30.46153846153846</v>
      </c>
      <c r="K22" s="221"/>
      <c r="L22" s="221"/>
      <c r="M22" s="258"/>
      <c r="N22" s="280" t="e">
        <f t="shared" si="4"/>
        <v>#DIV/0!</v>
      </c>
      <c r="O22" s="221"/>
      <c r="P22" s="221"/>
      <c r="Q22" s="235"/>
      <c r="R22" s="299" t="e">
        <f t="shared" si="5"/>
        <v>#DIV/0!</v>
      </c>
      <c r="S22" s="221"/>
      <c r="T22" s="221"/>
      <c r="U22" s="235"/>
      <c r="V22" s="232"/>
      <c r="W22" s="221"/>
      <c r="X22" s="221"/>
      <c r="Y22" s="235"/>
      <c r="Z22" s="232"/>
    </row>
    <row r="23" spans="1:26" ht="14.25" customHeight="1">
      <c r="A23" s="26">
        <v>17</v>
      </c>
      <c r="B23" s="31" t="s">
        <v>168</v>
      </c>
      <c r="C23" s="277">
        <f t="shared" si="8"/>
        <v>40</v>
      </c>
      <c r="D23" s="278">
        <f t="shared" si="0"/>
        <v>0</v>
      </c>
      <c r="E23" s="279">
        <f t="shared" si="1"/>
        <v>0</v>
      </c>
      <c r="F23" s="280" t="e">
        <f t="shared" si="9"/>
        <v>#DIV/0!</v>
      </c>
      <c r="G23" s="221">
        <v>40</v>
      </c>
      <c r="H23" s="221"/>
      <c r="I23" s="231"/>
      <c r="J23" s="282" t="e">
        <f t="shared" si="3"/>
        <v>#DIV/0!</v>
      </c>
      <c r="K23" s="221"/>
      <c r="L23" s="221"/>
      <c r="M23" s="258"/>
      <c r="N23" s="280" t="e">
        <f t="shared" si="4"/>
        <v>#DIV/0!</v>
      </c>
      <c r="O23" s="221"/>
      <c r="P23" s="221"/>
      <c r="Q23" s="235"/>
      <c r="R23" s="299" t="e">
        <f t="shared" si="5"/>
        <v>#DIV/0!</v>
      </c>
      <c r="S23" s="221"/>
      <c r="T23" s="221"/>
      <c r="U23" s="235"/>
      <c r="V23" s="232"/>
      <c r="W23" s="221"/>
      <c r="X23" s="221"/>
      <c r="Y23" s="235"/>
      <c r="Z23" s="232"/>
    </row>
    <row r="24" spans="1:26" ht="14.25" customHeight="1">
      <c r="A24" s="26">
        <v>18</v>
      </c>
      <c r="B24" s="31" t="s">
        <v>169</v>
      </c>
      <c r="C24" s="277">
        <f t="shared" si="8"/>
        <v>0</v>
      </c>
      <c r="D24" s="278">
        <f t="shared" si="0"/>
        <v>0</v>
      </c>
      <c r="E24" s="279">
        <f t="shared" si="1"/>
        <v>0</v>
      </c>
      <c r="F24" s="280" t="e">
        <f t="shared" si="9"/>
        <v>#DIV/0!</v>
      </c>
      <c r="G24" s="221"/>
      <c r="H24" s="221"/>
      <c r="I24" s="231"/>
      <c r="J24" s="108"/>
      <c r="K24" s="221"/>
      <c r="L24" s="221"/>
      <c r="M24" s="258"/>
      <c r="N24" s="280" t="e">
        <f t="shared" si="4"/>
        <v>#DIV/0!</v>
      </c>
      <c r="O24" s="221"/>
      <c r="P24" s="221"/>
      <c r="Q24" s="235"/>
      <c r="R24" s="299" t="e">
        <f t="shared" si="5"/>
        <v>#DIV/0!</v>
      </c>
      <c r="S24" s="221">
        <v>46</v>
      </c>
      <c r="T24" s="221">
        <v>103</v>
      </c>
      <c r="U24" s="235">
        <v>22</v>
      </c>
      <c r="V24" s="232"/>
      <c r="W24" s="221"/>
      <c r="X24" s="221"/>
      <c r="Y24" s="235"/>
      <c r="Z24" s="232"/>
    </row>
    <row r="25" spans="1:26" ht="15" customHeight="1">
      <c r="A25" s="26">
        <v>19</v>
      </c>
      <c r="B25" s="31" t="s">
        <v>170</v>
      </c>
      <c r="C25" s="277">
        <f t="shared" si="8"/>
        <v>0</v>
      </c>
      <c r="D25" s="221"/>
      <c r="E25" s="279">
        <f t="shared" si="1"/>
        <v>0</v>
      </c>
      <c r="F25" s="237"/>
      <c r="G25" s="221"/>
      <c r="H25" s="221"/>
      <c r="I25" s="231"/>
      <c r="J25" s="231"/>
      <c r="K25" s="221"/>
      <c r="L25" s="221"/>
      <c r="M25" s="231"/>
      <c r="N25" s="280" t="e">
        <f t="shared" si="4"/>
        <v>#DIV/0!</v>
      </c>
      <c r="O25" s="221"/>
      <c r="P25" s="221"/>
      <c r="Q25" s="235"/>
      <c r="R25" s="299" t="e">
        <f t="shared" si="5"/>
        <v>#DIV/0!</v>
      </c>
      <c r="S25" s="221">
        <v>113</v>
      </c>
      <c r="T25" s="221">
        <v>260</v>
      </c>
      <c r="U25" s="235">
        <v>2</v>
      </c>
      <c r="V25" s="232"/>
      <c r="W25" s="221"/>
      <c r="X25" s="221"/>
      <c r="Y25" s="235"/>
      <c r="Z25" s="232"/>
    </row>
    <row r="26" spans="1:26" ht="15" customHeight="1">
      <c r="A26" s="26">
        <v>20</v>
      </c>
      <c r="B26" s="58" t="s">
        <v>165</v>
      </c>
      <c r="C26" s="145">
        <v>7487</v>
      </c>
      <c r="D26" s="145">
        <v>1955</v>
      </c>
      <c r="E26" s="145">
        <v>617</v>
      </c>
      <c r="F26" s="237"/>
      <c r="G26" s="221">
        <v>7395</v>
      </c>
      <c r="H26" s="238">
        <v>5125</v>
      </c>
      <c r="I26" s="232">
        <v>17016</v>
      </c>
      <c r="J26" s="242">
        <v>33.200000000000003</v>
      </c>
      <c r="K26" s="221">
        <v>600</v>
      </c>
      <c r="L26" s="238">
        <v>600</v>
      </c>
      <c r="M26" s="232">
        <v>1793</v>
      </c>
      <c r="N26" s="242">
        <v>29.8</v>
      </c>
      <c r="O26" s="239">
        <v>570</v>
      </c>
      <c r="P26" s="239">
        <v>570</v>
      </c>
      <c r="Q26" s="240">
        <v>1418</v>
      </c>
      <c r="R26" s="299">
        <f t="shared" si="5"/>
        <v>24.877192982456144</v>
      </c>
      <c r="S26" s="239"/>
      <c r="T26" s="239"/>
      <c r="U26" s="240"/>
      <c r="V26" s="232"/>
      <c r="W26" s="239"/>
      <c r="X26" s="239"/>
      <c r="Y26" s="240"/>
      <c r="Z26" s="232"/>
    </row>
    <row r="27" spans="1:26">
      <c r="A27" s="26">
        <v>21</v>
      </c>
      <c r="B27" s="31"/>
      <c r="C27" s="228"/>
      <c r="D27" s="221"/>
      <c r="E27" s="241"/>
      <c r="F27" s="237"/>
      <c r="G27" s="221"/>
      <c r="H27" s="221"/>
      <c r="I27" s="236"/>
      <c r="J27" s="242"/>
      <c r="K27" s="238"/>
      <c r="L27" s="221"/>
      <c r="M27" s="236"/>
      <c r="N27" s="242"/>
      <c r="O27" s="238"/>
      <c r="P27" s="221"/>
      <c r="Q27" s="240"/>
      <c r="R27" s="299" t="e">
        <f t="shared" si="5"/>
        <v>#DIV/0!</v>
      </c>
      <c r="S27" s="238"/>
      <c r="T27" s="221"/>
      <c r="U27" s="240"/>
      <c r="V27" s="232"/>
      <c r="W27" s="238"/>
      <c r="X27" s="221"/>
      <c r="Y27" s="240"/>
      <c r="Z27" s="232"/>
    </row>
    <row r="28" spans="1:26">
      <c r="A28" s="26">
        <v>22</v>
      </c>
      <c r="B28" s="31"/>
      <c r="C28" s="228"/>
      <c r="D28" s="221"/>
      <c r="E28" s="234"/>
      <c r="F28" s="237"/>
      <c r="G28" s="221"/>
      <c r="H28" s="221"/>
      <c r="I28" s="257"/>
      <c r="J28" s="108"/>
      <c r="K28" s="221"/>
      <c r="L28" s="221"/>
      <c r="M28" s="236"/>
      <c r="N28" s="242"/>
      <c r="O28" s="238"/>
      <c r="P28" s="221"/>
      <c r="Q28" s="235"/>
      <c r="R28" s="299" t="e">
        <f t="shared" si="5"/>
        <v>#DIV/0!</v>
      </c>
      <c r="S28" s="238"/>
      <c r="T28" s="221"/>
      <c r="U28" s="235"/>
      <c r="V28" s="232"/>
      <c r="W28" s="238"/>
      <c r="X28" s="221"/>
      <c r="Y28" s="235"/>
      <c r="Z28" s="232"/>
    </row>
    <row r="29" spans="1:26">
      <c r="A29" s="26">
        <v>23</v>
      </c>
      <c r="B29" s="58" t="s">
        <v>135</v>
      </c>
      <c r="C29" s="215">
        <f>SUM(C7:C28)</f>
        <v>24569.86</v>
      </c>
      <c r="D29" s="156">
        <f>SUM(D7:D28)</f>
        <v>15834.9</v>
      </c>
      <c r="E29" s="156">
        <f>SUM(E7:E28)</f>
        <v>53116</v>
      </c>
      <c r="F29" s="237">
        <f t="shared" ref="F29" si="10">E29/D29*10</f>
        <v>33.54362831467202</v>
      </c>
      <c r="G29" s="303">
        <f>SUM(G7:G28)</f>
        <v>18213.36</v>
      </c>
      <c r="H29" s="238">
        <f>SUM(H7:H28)</f>
        <v>12801</v>
      </c>
      <c r="I29" s="232">
        <f>SUM(I7:I28)</f>
        <v>46167</v>
      </c>
      <c r="J29" s="237">
        <f t="shared" ref="J29" si="11">I29/H29*10</f>
        <v>36.065151160065618</v>
      </c>
      <c r="K29" s="303">
        <f>SUM(K7:K28)</f>
        <v>4134.5</v>
      </c>
      <c r="L29" s="303">
        <f>SUM(L7:L28)</f>
        <v>4073.9</v>
      </c>
      <c r="M29" s="204">
        <f>SUM(M7:M28)</f>
        <v>17327</v>
      </c>
      <c r="N29" s="304">
        <f t="shared" ref="N29" si="12">M29/L29*10</f>
        <v>42.531726355580652</v>
      </c>
      <c r="O29" s="305">
        <f>SUM(O7:O28)</f>
        <v>3300</v>
      </c>
      <c r="P29" s="305">
        <f>SUM(P7:P28)</f>
        <v>3300</v>
      </c>
      <c r="Q29" s="306">
        <f>SUM(Q7:Q28)</f>
        <v>9232</v>
      </c>
      <c r="R29" s="304">
        <f t="shared" ref="R29" si="13">Q29/P29*10</f>
        <v>27.975757575757573</v>
      </c>
      <c r="S29" s="305">
        <f>SUM(S7:S28)</f>
        <v>469</v>
      </c>
      <c r="T29" s="362">
        <f>SUM(T7:T28)</f>
        <v>363</v>
      </c>
      <c r="U29" s="363">
        <v>24</v>
      </c>
      <c r="V29" s="237">
        <f t="shared" ref="V29" si="14">U29/T29*10</f>
        <v>0.66115702479338845</v>
      </c>
      <c r="W29" s="305">
        <f>SUM(W7:W28)</f>
        <v>212</v>
      </c>
      <c r="X29" s="239">
        <f>SUM(X7:X28)</f>
        <v>0</v>
      </c>
      <c r="Y29" s="240">
        <f>SUM(Y7:Y28)</f>
        <v>0</v>
      </c>
      <c r="Z29" s="237" t="e">
        <f t="shared" ref="Z29" si="15">Y29/X29*10</f>
        <v>#DIV/0!</v>
      </c>
    </row>
    <row r="30" spans="1:26">
      <c r="A30" s="26">
        <v>24</v>
      </c>
      <c r="B30" s="58"/>
      <c r="C30" s="158"/>
      <c r="D30" s="243"/>
      <c r="E30" s="244"/>
      <c r="F30" s="237"/>
      <c r="G30" s="245"/>
      <c r="H30" s="115"/>
      <c r="I30" s="246"/>
      <c r="J30" s="242"/>
      <c r="K30" s="245"/>
      <c r="L30" s="245"/>
      <c r="M30" s="247"/>
      <c r="N30" s="242"/>
      <c r="O30" s="238"/>
      <c r="P30" s="221"/>
      <c r="Q30" s="240"/>
      <c r="R30" s="233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10" workbookViewId="0">
      <selection activeCell="I23" sqref="I23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7" t="s">
        <v>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>
      <c r="A2" s="377" t="s">
        <v>109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4">
      <c r="A3" s="378" t="s">
        <v>172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</row>
    <row r="4" spans="1:14" ht="15.75">
      <c r="A4" s="2">
        <v>20</v>
      </c>
      <c r="B4" s="3"/>
      <c r="C4" s="208" t="s">
        <v>1</v>
      </c>
      <c r="D4" s="208" t="s">
        <v>2</v>
      </c>
      <c r="E4" s="379" t="s">
        <v>3</v>
      </c>
      <c r="F4" s="380"/>
      <c r="G4" s="67" t="s">
        <v>4</v>
      </c>
      <c r="H4" s="379" t="s">
        <v>5</v>
      </c>
      <c r="I4" s="380"/>
      <c r="J4" s="209" t="s">
        <v>99</v>
      </c>
      <c r="K4" s="67" t="s">
        <v>6</v>
      </c>
      <c r="L4" s="208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5" t="s">
        <v>12</v>
      </c>
      <c r="F5" s="376"/>
      <c r="G5" s="70" t="s">
        <v>13</v>
      </c>
      <c r="H5" s="375" t="s">
        <v>14</v>
      </c>
      <c r="I5" s="376"/>
      <c r="J5" s="87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7" t="s">
        <v>19</v>
      </c>
      <c r="D6" s="207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7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6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3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3">
        <f t="shared" ref="K8:K29" si="4">H8/E8*10</f>
        <v>25.90488841657811</v>
      </c>
      <c r="L8" s="80"/>
      <c r="M8" s="86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3">
        <f t="shared" si="4"/>
        <v>45.999573378839585</v>
      </c>
      <c r="L9" s="80"/>
      <c r="M9" s="307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3550</v>
      </c>
      <c r="E10" s="79">
        <f>уборка1!D10+уборка1!H10+уборка1!P10+уборка1!T10+уборка2!D10+уборка2!H10+уборка2!L10+уборка2!P10+уборка2!T10+уборка2!Z10</f>
        <v>3550</v>
      </c>
      <c r="F10" s="76">
        <v>100</v>
      </c>
      <c r="G10" s="76">
        <f t="shared" si="0"/>
        <v>98.611111111111114</v>
      </c>
      <c r="H10" s="76">
        <f>уборка1!E10+уборка1!I10+уборка1!Q10+уборка1!U10+уборка2!E10+уборка2!I10+уборка2!M10+уборка2!Q10+уборка2!U10+уборка2!AA10</f>
        <v>12203.2</v>
      </c>
      <c r="I10" s="76">
        <v>316</v>
      </c>
      <c r="J10" s="76">
        <f t="shared" si="1"/>
        <v>31.6</v>
      </c>
      <c r="K10" s="293">
        <f t="shared" si="4"/>
        <v>34.375211267605636</v>
      </c>
      <c r="L10" s="80">
        <v>6</v>
      </c>
      <c r="M10" s="320"/>
      <c r="N10" s="76">
        <f t="shared" si="2"/>
        <v>16.666666666666668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26585</v>
      </c>
      <c r="D11" s="75">
        <f t="shared" ref="D11:D29" si="5">E11</f>
        <v>20260</v>
      </c>
      <c r="E11" s="79">
        <f>уборка1!D11+уборка1!H11+уборка1!P11+уборка1!T11+уборка2!D11+уборка2!H11+уборка2!L11+уборка2!P11+уборка2!T11+уборка2!Z11</f>
        <v>20260</v>
      </c>
      <c r="F11" s="81">
        <v>1376</v>
      </c>
      <c r="G11" s="76">
        <f t="shared" si="0"/>
        <v>76.208388188828295</v>
      </c>
      <c r="H11" s="76">
        <f>уборка1!E11+уборка1!I11+уборка1!Q11+уборка1!U11+уборка2!E11+уборка2!I11+уборка2!M11+уборка2!Q11+уборка2!U11+уборка2!AA11</f>
        <v>83843.5</v>
      </c>
      <c r="I11" s="76">
        <v>5295.6</v>
      </c>
      <c r="J11" s="76">
        <f t="shared" si="1"/>
        <v>38.485465116279073</v>
      </c>
      <c r="K11" s="293">
        <f t="shared" si="4"/>
        <v>41.383761105626853</v>
      </c>
      <c r="L11" s="80">
        <v>45</v>
      </c>
      <c r="M11" s="78"/>
      <c r="N11" s="76">
        <f t="shared" si="2"/>
        <v>30.577777777777779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3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166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7073.5999999999995</v>
      </c>
      <c r="E13" s="79">
        <f>уборка1!D13+уборка1!H13+уборка1!P13+уборка1!T13+уборка2!D13+уборка2!H13+уборка2!L13+уборка2!P13+уборка2!T13+уборка2!Z13</f>
        <v>7073.5999999999995</v>
      </c>
      <c r="F13" s="76">
        <v>442</v>
      </c>
      <c r="G13" s="76">
        <f t="shared" si="0"/>
        <v>91.616262352834497</v>
      </c>
      <c r="H13" s="76">
        <f>уборка1!E13+уборка1!I13+уборка1!Q13+уборка1!U13+уборка2!E13+уборка2!I13+уборка2!M13+уборка2!Q13+уборка2!U13+уборка2!AA13</f>
        <v>25076.3</v>
      </c>
      <c r="I13" s="76">
        <v>1070.3</v>
      </c>
      <c r="J13" s="76">
        <f t="shared" si="1"/>
        <v>24.21493212669683</v>
      </c>
      <c r="K13" s="293">
        <f t="shared" si="4"/>
        <v>35.450548518434744</v>
      </c>
      <c r="L13" s="80">
        <v>17</v>
      </c>
      <c r="M13" s="86"/>
      <c r="N13" s="77">
        <f t="shared" si="2"/>
        <v>26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5491.7</v>
      </c>
      <c r="E14" s="79">
        <f>уборка1!D14+уборка1!H14+уборка1!P14+уборка1!T14+уборка2!D14+уборка2!H14+уборка2!L14+уборка2!P14+уборка2!T14+уборка2!Z14</f>
        <v>5491.7</v>
      </c>
      <c r="F14" s="76">
        <v>277.3</v>
      </c>
      <c r="G14" s="76">
        <f t="shared" si="0"/>
        <v>96.640622250378357</v>
      </c>
      <c r="H14" s="76">
        <f>уборка1!E14+уборка1!I14+уборка1!Q14+уборка1!U14+уборка2!E14+уборка2!I14+уборка2!M14+уборка2!Q14+уборка2!U14+уборка2!AA14</f>
        <v>21724.7</v>
      </c>
      <c r="I14" s="76">
        <v>1322.9</v>
      </c>
      <c r="J14" s="76">
        <f t="shared" si="1"/>
        <v>47.706455102776779</v>
      </c>
      <c r="K14" s="293">
        <f t="shared" si="4"/>
        <v>39.559152903472516</v>
      </c>
      <c r="L14" s="80">
        <v>17</v>
      </c>
      <c r="M14" s="78"/>
      <c r="N14" s="76">
        <f t="shared" si="2"/>
        <v>16.311764705882354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16967</v>
      </c>
      <c r="D15" s="75">
        <f t="shared" si="5"/>
        <v>15811</v>
      </c>
      <c r="E15" s="79">
        <f>уборка1!D15+уборка1!H15+уборка1!P15+уборка1!T15+уборка2!D15+уборка2!H15+уборка2!L15+уборка2!P15+уборка2!T15+уборка2!Z15</f>
        <v>15811</v>
      </c>
      <c r="F15" s="79">
        <v>495</v>
      </c>
      <c r="G15" s="76">
        <f t="shared" si="0"/>
        <v>93.186774326634065</v>
      </c>
      <c r="H15" s="76">
        <f>уборка1!E15+уборка1!I15+уборка1!Q15+уборка1!U15+уборка2!E15+уборка2!I15+уборка2!M15+уборка2!Q15+уборка2!U15+уборка2!AA15</f>
        <v>66865</v>
      </c>
      <c r="I15" s="76">
        <v>2361</v>
      </c>
      <c r="J15" s="76">
        <f t="shared" si="1"/>
        <v>47.696969696969695</v>
      </c>
      <c r="K15" s="293">
        <f t="shared" si="4"/>
        <v>42.290177724369109</v>
      </c>
      <c r="L15" s="80">
        <v>21</v>
      </c>
      <c r="M15" s="78"/>
      <c r="N15" s="76">
        <f t="shared" si="2"/>
        <v>23.571428571428573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6851</v>
      </c>
      <c r="E16" s="79">
        <f>уборка1!D16+уборка1!H16+уборка1!P16+уборка1!T16+уборка2!D17+уборка2!H17+уборка2!L17+уборка2!P17+уборка2!T17+уборка2!Z17</f>
        <v>6851</v>
      </c>
      <c r="F16" s="76">
        <v>476</v>
      </c>
      <c r="G16" s="76">
        <f t="shared" si="0"/>
        <v>75.818946436476324</v>
      </c>
      <c r="H16" s="76">
        <f>уборка1!E16+уборка1!I16+уборка1!Q16+уборка1!U16+уборка2!E17+уборка2!I17+уборка2!M17+уборка2!Q17+уборка2!U17+уборка2!AA17</f>
        <v>28115.5</v>
      </c>
      <c r="I16" s="76">
        <v>2297</v>
      </c>
      <c r="J16" s="76">
        <f t="shared" si="1"/>
        <v>48.256302521008401</v>
      </c>
      <c r="K16" s="293">
        <f t="shared" si="4"/>
        <v>41.038534520507959</v>
      </c>
      <c r="L16" s="335">
        <v>12</v>
      </c>
      <c r="M16" s="78"/>
      <c r="N16" s="76">
        <f t="shared" si="2"/>
        <v>39.666666666666664</v>
      </c>
    </row>
    <row r="17" spans="1:14" ht="30">
      <c r="A17" s="7">
        <v>13</v>
      </c>
      <c r="B17" s="352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7110</v>
      </c>
      <c r="E17" s="79">
        <f>уборка1!D17+уборка1!H17+уборка1!P17+уборка1!T17+уборка2!D18+уборка2!H18+уборка2!L18+уборка2!P18+уборка2!T18+уборка2!Z18</f>
        <v>7110</v>
      </c>
      <c r="F17" s="76">
        <v>467</v>
      </c>
      <c r="G17" s="76">
        <f t="shared" si="0"/>
        <v>83.002568293252381</v>
      </c>
      <c r="H17" s="76">
        <f>уборка1!E17+уборка1!I17+уборка1!Q17+уборка1!U17+уборка2!E18+уборка2!I18+уборка2!M18+уборка2!Q18+уборка2!U18+уборка2!AA18</f>
        <v>24936.1</v>
      </c>
      <c r="I17" s="76">
        <v>1711</v>
      </c>
      <c r="J17" s="76">
        <f t="shared" si="1"/>
        <v>36.638115631691647</v>
      </c>
      <c r="K17" s="293">
        <f t="shared" si="4"/>
        <v>35.071870604781992</v>
      </c>
      <c r="L17" s="335">
        <v>15</v>
      </c>
      <c r="M17" s="78"/>
      <c r="N17" s="76">
        <f t="shared" si="2"/>
        <v>31.133333333333333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1640</v>
      </c>
      <c r="E18" s="79">
        <f>уборка1!D18+уборка1!H18+уборка1!P18+уборка1!T18+уборка2!D19+уборка2!H19+уборка2!L19+уборка2!P19+уборка2!T19+уборка2!Z19</f>
        <v>1640</v>
      </c>
      <c r="F18" s="76"/>
      <c r="G18" s="76">
        <f t="shared" si="0"/>
        <v>89.130434782608688</v>
      </c>
      <c r="H18" s="76">
        <f>уборка1!E18+уборка1!I18+уборка1!Q18+уборка1!U18+уборка2!E19+уборка2!I19+уборка2!M19+уборка2!Q19+уборка2!U19+уборка2!AA19</f>
        <v>6216</v>
      </c>
      <c r="I18" s="76"/>
      <c r="J18" s="76" t="e">
        <f t="shared" si="1"/>
        <v>#DIV/0!</v>
      </c>
      <c r="K18" s="293">
        <f t="shared" si="4"/>
        <v>37.90243902439024</v>
      </c>
      <c r="L18" s="335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3">
        <f t="shared" si="4"/>
        <v>18.461538461538463</v>
      </c>
      <c r="L19" s="335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886</v>
      </c>
      <c r="E20" s="79">
        <f>уборка1!D20+уборка1!H20+уборка1!P20+уборка1!T20+уборка2!D21+уборка2!H21+уборка2!L21+уборка2!P21+уборка2!T21+уборка2!Z21</f>
        <v>886</v>
      </c>
      <c r="F20" s="76">
        <v>74</v>
      </c>
      <c r="G20" s="76">
        <f t="shared" si="0"/>
        <v>69.164715066354404</v>
      </c>
      <c r="H20" s="76">
        <f>уборка1!E20+уборка1!I20+уборка1!Q20+уборка1!U20+уборка2!E21+уборка2!I21+уборка2!M21+уборка2!Q21+уборка2!U21+уборка2!AA21</f>
        <v>4378.8</v>
      </c>
      <c r="I20" s="76">
        <v>440</v>
      </c>
      <c r="J20" s="76">
        <f t="shared" si="1"/>
        <v>59.459459459459453</v>
      </c>
      <c r="K20" s="293">
        <f t="shared" si="4"/>
        <v>49.42212189616253</v>
      </c>
      <c r="L20" s="80">
        <v>4</v>
      </c>
      <c r="M20" s="78"/>
      <c r="N20" s="76">
        <f t="shared" si="2"/>
        <v>18.5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5097.7000000000007</v>
      </c>
      <c r="D21" s="75">
        <f t="shared" si="5"/>
        <v>4708.6000000000004</v>
      </c>
      <c r="E21" s="79">
        <f>уборка1!D21+уборка1!H21+уборка1!P21+уборка1!T21+уборка2!D22+уборка2!H22+уборка2!L22+уборка2!P22+уборка2!T22+уборка2!Z22</f>
        <v>4708.6000000000004</v>
      </c>
      <c r="F21" s="76">
        <v>229.2</v>
      </c>
      <c r="G21" s="76">
        <f t="shared" si="0"/>
        <v>92.367145967789384</v>
      </c>
      <c r="H21" s="76">
        <f>уборка1!E21+уборка1!I21+уборка1!Q21+уборка1!U21+уборка2!E22+уборка2!I22+уборка2!M22+уборка2!Q22+уборка2!U22+уборка2!AA22</f>
        <v>13913.6</v>
      </c>
      <c r="I21" s="76">
        <v>876</v>
      </c>
      <c r="J21" s="76">
        <f t="shared" si="1"/>
        <v>38.219895287958117</v>
      </c>
      <c r="K21" s="293">
        <f t="shared" si="4"/>
        <v>29.549335258887993</v>
      </c>
      <c r="L21" s="80">
        <v>15</v>
      </c>
      <c r="M21" s="78"/>
      <c r="N21" s="76">
        <f t="shared" si="2"/>
        <v>15.28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3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435.65</v>
      </c>
      <c r="E23" s="79">
        <f>уборка1!D23+уборка1!H23+уборка1!P23+уборка1!T23+уборка2!D24+уборка2!H24+уборка2!L24+уборка2!P24+уборка2!T24+уборка2!Z24</f>
        <v>435.65</v>
      </c>
      <c r="F23" s="81"/>
      <c r="G23" s="76">
        <f t="shared" si="0"/>
        <v>59.92846825778939</v>
      </c>
      <c r="H23" s="76">
        <f>уборка1!E23+уборка1!I23+уборка1!Q23+уборка1!U23+уборка2!E24+уборка2!I24+уборка2!M24+уборка2!Q24+уборка2!U24+уборка2!AA24</f>
        <v>1524</v>
      </c>
      <c r="I23" s="76"/>
      <c r="J23" s="76" t="e">
        <f t="shared" si="1"/>
        <v>#DIV/0!</v>
      </c>
      <c r="K23" s="293">
        <f t="shared" si="4"/>
        <v>34.982210490072305</v>
      </c>
      <c r="L23" s="83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712</v>
      </c>
      <c r="D24" s="75">
        <f t="shared" si="5"/>
        <v>259</v>
      </c>
      <c r="E24" s="73">
        <f>уборка1!D24+уборка1!H24+уборка1!P24+уборка1!T24+уборка2!D25+уборка2!H25+уборка2!L25+уборка2!P25+уборка2!T25+уборка2!Z25</f>
        <v>259</v>
      </c>
      <c r="F24" s="153"/>
      <c r="G24" s="326">
        <f t="shared" si="0"/>
        <v>36.376404494382022</v>
      </c>
      <c r="H24" s="77">
        <f>уборка1!E24+уборка1!I24+уборка1!Q24+уборка1!U24+уборка2!E25+уборка2!I25+уборка2!M25+уборка2!Q25+уборка2!U25+уборка2!AA25</f>
        <v>1166</v>
      </c>
      <c r="I24" s="153"/>
      <c r="J24" s="76" t="e">
        <f t="shared" si="1"/>
        <v>#DIV/0!</v>
      </c>
      <c r="K24" s="82">
        <f t="shared" si="4"/>
        <v>45.019305019305023</v>
      </c>
      <c r="L24" s="322"/>
      <c r="M24" s="298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97702.750000000015</v>
      </c>
      <c r="D25" s="75">
        <f t="shared" si="5"/>
        <v>83964.15</v>
      </c>
      <c r="E25" s="79">
        <f>уборка1!D25+уборка1!H25+уборка1!P25+уборка1!T25+уборка2!D26+уборка2!H26+уборка2!L26+уборка2!P26+уборка2!T26+уборка2!Z26</f>
        <v>83964.15</v>
      </c>
      <c r="F25" s="210">
        <f>SUM(F7:F24)</f>
        <v>3936.5</v>
      </c>
      <c r="G25" s="76">
        <f t="shared" si="0"/>
        <v>85.938369186128313</v>
      </c>
      <c r="H25" s="326">
        <f>уборка1!E25+уборка1!I25+уборка1!Q25+уборка1!U25+уборка2!E26+уборка2!I26+уборка2!M26+уборка2!Q26+уборка2!U26+уборка2!AA26</f>
        <v>324594</v>
      </c>
      <c r="I25" s="210">
        <f>SUM(I7:I24)</f>
        <v>15689.800000000001</v>
      </c>
      <c r="J25" s="76">
        <f t="shared" si="1"/>
        <v>39.857233583132228</v>
      </c>
      <c r="K25" s="293">
        <f t="shared" si="4"/>
        <v>38.658641813202422</v>
      </c>
      <c r="L25" s="347">
        <f>SUM(L8:L24)</f>
        <v>152</v>
      </c>
      <c r="M25" s="86"/>
      <c r="N25" s="77">
        <f t="shared" si="2"/>
        <v>25.898026315789473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22591</v>
      </c>
      <c r="E26" s="79">
        <f>уборка1!D26+уборка1!H26+уборка1!P26+уборка1!T26+уборка2!D27+уборка2!H27+уборка2!L27+уборка2!P27+уборка2!T27+уборка2!Z27</f>
        <v>22591</v>
      </c>
      <c r="F26" s="210">
        <v>987</v>
      </c>
      <c r="G26" s="76">
        <f t="shared" si="0"/>
        <v>85.841851274841346</v>
      </c>
      <c r="H26" s="76">
        <f>уборка1!E26+уборка1!I26+уборка1!Q26+уборка1!U26+уборка2!E27+уборка2!I27+уборка2!M27+уборка2!Q27+уборка2!U27+уборка2!AA27</f>
        <v>80660</v>
      </c>
      <c r="I26" s="76">
        <v>2957</v>
      </c>
      <c r="J26" s="76">
        <f t="shared" si="1"/>
        <v>29.959473150962516</v>
      </c>
      <c r="K26" s="293">
        <f t="shared" si="4"/>
        <v>35.704484086583157</v>
      </c>
      <c r="L26" s="347">
        <v>75</v>
      </c>
      <c r="M26" s="86">
        <v>1714</v>
      </c>
      <c r="N26" s="77">
        <f t="shared" si="2"/>
        <v>13.16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0</v>
      </c>
      <c r="E27" s="79">
        <f>уборка1!D27+уборка1!H27+уборка1!P27+уборка1!T27+уборка2!D28+уборка2!H28+уборка2!L28+уборка2!P28+уборка2!T28+уборка2!Z28</f>
        <v>0</v>
      </c>
      <c r="F27" s="84"/>
      <c r="G27" s="76">
        <f t="shared" si="0"/>
        <v>0</v>
      </c>
      <c r="H27" s="76">
        <f>уборка1!E27+уборка1!I27+уборка1!Q27+уборка1!U27+уборка2!E28+уборка2!I28+уборка2!M28+уборка2!Q28+уборка2!U28+уборка2!AA28</f>
        <v>0</v>
      </c>
      <c r="I27" s="84"/>
      <c r="J27" s="76" t="e">
        <f t="shared" si="1"/>
        <v>#DIV/0!</v>
      </c>
      <c r="K27" s="293" t="e">
        <f t="shared" si="4"/>
        <v>#DIV/0!</v>
      </c>
      <c r="L27" s="297"/>
      <c r="M27" s="298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124200.75000000001</v>
      </c>
      <c r="D28" s="75">
        <f t="shared" si="5"/>
        <v>106555.15000000001</v>
      </c>
      <c r="E28" s="79">
        <f>уборка1!D28+уборка1!H28+уборка1!P28+уборка1!T28+уборка2!D29+уборка2!H29+уборка2!L29+уборка2!P29+уборка2!T29+уборка2!Z29</f>
        <v>106555.15000000001</v>
      </c>
      <c r="F28" s="76">
        <f>SUM(F25:F27)</f>
        <v>4923.5</v>
      </c>
      <c r="G28" s="76">
        <f t="shared" si="0"/>
        <v>85.792678385597512</v>
      </c>
      <c r="H28" s="326">
        <f>уборка1!E28+уборка1!I28+уборка1!Q28+уборка1!U28+уборка2!E29+уборка2!I29+уборка2!M29+уборка2!Q29+уборка2!U29+уборка2!AA29</f>
        <v>405254</v>
      </c>
      <c r="I28" s="76">
        <f>SUM(I25:I27)</f>
        <v>18646.800000000003</v>
      </c>
      <c r="J28" s="76">
        <f t="shared" si="1"/>
        <v>37.873057784096687</v>
      </c>
      <c r="K28" s="293">
        <f t="shared" si="4"/>
        <v>38.032324106343054</v>
      </c>
      <c r="L28" s="80">
        <f>SUM(L25:L27)</f>
        <v>227</v>
      </c>
      <c r="M28" s="86"/>
      <c r="N28" s="77">
        <f t="shared" si="2"/>
        <v>21.689427312775329</v>
      </c>
    </row>
    <row r="29" spans="1:14">
      <c r="A29" s="190">
        <v>25</v>
      </c>
      <c r="B29" s="10">
        <v>2022</v>
      </c>
      <c r="C29" s="75">
        <v>117651.1</v>
      </c>
      <c r="D29" s="75">
        <f t="shared" si="5"/>
        <v>100438.7</v>
      </c>
      <c r="E29" s="79">
        <f>уборка1!D29+уборка1!H29+уборка1!P29+уборка1!T29+уборка2!D30+уборка2!H30+уборка2!L30+уборка2!P30+уборка2!T30+уборка2!Z30</f>
        <v>100438.7</v>
      </c>
      <c r="F29" s="76">
        <v>0</v>
      </c>
      <c r="G29" s="76">
        <f t="shared" si="0"/>
        <v>85.369962541786677</v>
      </c>
      <c r="H29" s="326">
        <f>уборка1!E29+уборка1!I29+уборка1!Q29+уборка1!U29+уборка2!E30+уборка2!I30+уборка2!M30+уборка2!Q30+уборка2!U30+уборка2!AA30</f>
        <v>346820.2</v>
      </c>
      <c r="I29" s="348">
        <v>0</v>
      </c>
      <c r="J29" s="76" t="e">
        <f t="shared" si="1"/>
        <v>#DIV/0!</v>
      </c>
      <c r="K29" s="293">
        <f t="shared" si="4"/>
        <v>34.530534544951301</v>
      </c>
      <c r="L29" s="348">
        <v>0</v>
      </c>
      <c r="M29" s="348"/>
      <c r="N29" s="76" t="e">
        <f t="shared" si="2"/>
        <v>#DIV/0!</v>
      </c>
    </row>
    <row r="30" spans="1:14">
      <c r="F30" s="356"/>
      <c r="H30" s="220"/>
    </row>
    <row r="31" spans="1:14">
      <c r="H31" s="220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tabSelected="1" view="pageLayout" topLeftCell="A7" workbookViewId="0">
      <selection activeCell="F15" sqref="F15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2" ht="15.75" customHeight="1">
      <c r="A2" s="367" t="s">
        <v>110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2" ht="14.25" customHeight="1">
      <c r="A3" s="381" t="s">
        <v>172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22">
      <c r="A4" s="2"/>
      <c r="B4" s="12"/>
      <c r="C4" s="94" t="s">
        <v>41</v>
      </c>
      <c r="D4" s="369" t="s">
        <v>42</v>
      </c>
      <c r="E4" s="370"/>
      <c r="F4" s="371"/>
      <c r="G4" s="88" t="s">
        <v>41</v>
      </c>
      <c r="H4" s="372" t="s">
        <v>94</v>
      </c>
      <c r="I4" s="373"/>
      <c r="J4" s="374"/>
      <c r="K4" s="95" t="s">
        <v>41</v>
      </c>
      <c r="L4" s="372" t="s">
        <v>96</v>
      </c>
      <c r="M4" s="373"/>
      <c r="N4" s="374"/>
      <c r="O4" s="96" t="s">
        <v>41</v>
      </c>
      <c r="P4" s="364" t="s">
        <v>97</v>
      </c>
      <c r="Q4" s="365"/>
      <c r="R4" s="366"/>
      <c r="S4" s="97" t="s">
        <v>41</v>
      </c>
      <c r="T4" s="369" t="s">
        <v>43</v>
      </c>
      <c r="U4" s="370"/>
      <c r="V4" s="371"/>
    </row>
    <row r="5" spans="1:22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6"/>
      <c r="T5" s="99" t="s">
        <v>44</v>
      </c>
      <c r="U5" s="100" t="s">
        <v>45</v>
      </c>
      <c r="V5" s="99" t="s">
        <v>46</v>
      </c>
    </row>
    <row r="6" spans="1:22" ht="11.25" customHeight="1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6"/>
      <c r="T6" s="108" t="s">
        <v>47</v>
      </c>
      <c r="U6" s="109" t="s">
        <v>47</v>
      </c>
      <c r="V6" s="108" t="s">
        <v>48</v>
      </c>
    </row>
    <row r="7" spans="1:22">
      <c r="A7" s="8">
        <v>1</v>
      </c>
      <c r="B7" s="15" t="s">
        <v>49</v>
      </c>
      <c r="C7" s="351" t="s">
        <v>152</v>
      </c>
      <c r="D7" s="80"/>
      <c r="E7" s="81"/>
      <c r="F7" s="118" t="e">
        <f>E7/D7*10</f>
        <v>#DIV/0!</v>
      </c>
      <c r="G7" s="101"/>
      <c r="H7" s="119"/>
      <c r="I7" s="120"/>
      <c r="J7" s="123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129" t="e">
        <f t="shared" ref="R7:R29" si="0">Q7/P7*10</f>
        <v>#DIV/0!</v>
      </c>
      <c r="S7" s="119"/>
      <c r="T7" s="119"/>
      <c r="U7" s="120"/>
      <c r="V7" s="123" t="e">
        <f>U7/T7*10</f>
        <v>#DIV/0!</v>
      </c>
    </row>
    <row r="8" spans="1:22">
      <c r="A8" s="7">
        <v>2</v>
      </c>
      <c r="B8" s="9" t="s">
        <v>50</v>
      </c>
      <c r="C8" s="311">
        <v>3276</v>
      </c>
      <c r="D8" s="80">
        <v>3276</v>
      </c>
      <c r="E8" s="81">
        <v>9119.4</v>
      </c>
      <c r="F8" s="118">
        <f>E8/D8*10</f>
        <v>27.836996336996336</v>
      </c>
      <c r="G8" s="121">
        <v>488</v>
      </c>
      <c r="H8" s="121">
        <v>488</v>
      </c>
      <c r="I8" s="358">
        <v>631.20000000000005</v>
      </c>
      <c r="J8" s="121">
        <f t="shared" ref="J8:J29" si="1">I8/H8*10</f>
        <v>12.934426229508198</v>
      </c>
      <c r="K8" s="121"/>
      <c r="L8" s="121"/>
      <c r="M8" s="93"/>
      <c r="N8" s="125" t="e">
        <f t="shared" ref="N8:N29" si="2">M8/L8*10</f>
        <v>#DIV/0!</v>
      </c>
      <c r="O8" s="79"/>
      <c r="P8" s="73"/>
      <c r="Q8" s="73"/>
      <c r="R8" s="129" t="e">
        <f t="shared" si="0"/>
        <v>#DIV/0!</v>
      </c>
      <c r="S8" s="123"/>
      <c r="T8" s="123"/>
      <c r="U8" s="124"/>
      <c r="V8" s="123" t="e">
        <f t="shared" ref="V8:V25" si="3">U8/T8*10</f>
        <v>#DIV/0!</v>
      </c>
    </row>
    <row r="9" spans="1:22">
      <c r="A9" s="7">
        <v>3</v>
      </c>
      <c r="B9" s="9" t="s">
        <v>51</v>
      </c>
      <c r="C9" s="96">
        <v>2344</v>
      </c>
      <c r="D9" s="126">
        <v>2344</v>
      </c>
      <c r="E9" s="127">
        <v>10782.3</v>
      </c>
      <c r="F9" s="118">
        <f t="shared" ref="F9:F29" si="4">E9/D9*10</f>
        <v>45.999573378839585</v>
      </c>
      <c r="G9" s="110"/>
      <c r="H9" s="123"/>
      <c r="I9" s="155"/>
      <c r="J9" s="123" t="e">
        <f t="shared" si="1"/>
        <v>#DIV/0!</v>
      </c>
      <c r="K9" s="110"/>
      <c r="L9" s="123"/>
      <c r="M9" s="124"/>
      <c r="N9" s="125" t="e">
        <f t="shared" si="2"/>
        <v>#DIV/0!</v>
      </c>
      <c r="O9" s="79"/>
      <c r="P9" s="73"/>
      <c r="Q9" s="129"/>
      <c r="R9" s="129" t="e">
        <f t="shared" si="0"/>
        <v>#DIV/0!</v>
      </c>
      <c r="S9" s="123"/>
      <c r="T9" s="123"/>
      <c r="U9" s="155"/>
      <c r="V9" s="123" t="e">
        <f t="shared" si="3"/>
        <v>#DIV/0!</v>
      </c>
    </row>
    <row r="10" spans="1:22">
      <c r="A10" s="7">
        <v>4</v>
      </c>
      <c r="B10" s="9" t="s">
        <v>156</v>
      </c>
      <c r="C10" s="130">
        <v>2500</v>
      </c>
      <c r="D10" s="79">
        <v>2450</v>
      </c>
      <c r="E10" s="131">
        <v>8500</v>
      </c>
      <c r="F10" s="118">
        <f t="shared" si="4"/>
        <v>34.693877551020407</v>
      </c>
      <c r="G10" s="75">
        <v>400</v>
      </c>
      <c r="H10" s="75">
        <v>400</v>
      </c>
      <c r="I10" s="132">
        <v>1494.9</v>
      </c>
      <c r="J10" s="118">
        <f t="shared" si="1"/>
        <v>37.372500000000002</v>
      </c>
      <c r="K10" s="75"/>
      <c r="L10" s="75"/>
      <c r="M10" s="133"/>
      <c r="N10" s="125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7"/>
      <c r="T10" s="250"/>
      <c r="U10" s="159"/>
      <c r="V10" s="144" t="e">
        <f t="shared" si="3"/>
        <v>#DIV/0!</v>
      </c>
    </row>
    <row r="11" spans="1:22">
      <c r="A11" s="7">
        <v>6</v>
      </c>
      <c r="B11" s="9" t="s">
        <v>25</v>
      </c>
      <c r="C11" s="319">
        <v>16554</v>
      </c>
      <c r="D11" s="79">
        <v>10243</v>
      </c>
      <c r="E11" s="135">
        <v>42920.1</v>
      </c>
      <c r="F11" s="118">
        <f t="shared" si="4"/>
        <v>41.901884213609293</v>
      </c>
      <c r="G11" s="79">
        <v>1058</v>
      </c>
      <c r="H11" s="79">
        <v>1058</v>
      </c>
      <c r="I11" s="323">
        <v>6702.2</v>
      </c>
      <c r="J11" s="121">
        <f t="shared" si="1"/>
        <v>63.347826086956516</v>
      </c>
      <c r="K11" s="79"/>
      <c r="L11" s="79"/>
      <c r="M11" s="128"/>
      <c r="N11" s="125" t="e">
        <f t="shared" si="2"/>
        <v>#DIV/0!</v>
      </c>
      <c r="O11" s="79">
        <v>8535</v>
      </c>
      <c r="P11" s="79">
        <v>8521</v>
      </c>
      <c r="Q11" s="79">
        <v>33075.800000000003</v>
      </c>
      <c r="R11" s="81">
        <f t="shared" si="0"/>
        <v>38.816805539255959</v>
      </c>
      <c r="S11" s="123"/>
      <c r="T11" s="123"/>
      <c r="U11" s="155"/>
      <c r="V11" s="144" t="e">
        <f t="shared" si="3"/>
        <v>#DIV/0!</v>
      </c>
    </row>
    <row r="12" spans="1:22">
      <c r="A12" s="7">
        <v>7</v>
      </c>
      <c r="B12" s="9" t="s">
        <v>26</v>
      </c>
      <c r="C12" s="292">
        <v>608</v>
      </c>
      <c r="D12" s="79">
        <v>608</v>
      </c>
      <c r="E12" s="131">
        <v>796.2</v>
      </c>
      <c r="F12" s="118">
        <f t="shared" si="4"/>
        <v>13.095394736842106</v>
      </c>
      <c r="G12" s="73"/>
      <c r="H12" s="73"/>
      <c r="I12" s="124"/>
      <c r="J12" s="123" t="e">
        <f t="shared" si="1"/>
        <v>#DIV/0!</v>
      </c>
      <c r="K12" s="79"/>
      <c r="L12" s="79"/>
      <c r="M12" s="93"/>
      <c r="N12" s="125" t="e">
        <f t="shared" si="2"/>
        <v>#DIV/0!</v>
      </c>
      <c r="O12" s="73"/>
      <c r="P12" s="73"/>
      <c r="Q12" s="73"/>
      <c r="R12" s="129" t="e">
        <f t="shared" si="0"/>
        <v>#DIV/0!</v>
      </c>
      <c r="S12" s="123"/>
      <c r="T12" s="123"/>
      <c r="U12" s="124"/>
      <c r="V12" s="123" t="e">
        <f t="shared" si="3"/>
        <v>#DIV/0!</v>
      </c>
    </row>
    <row r="13" spans="1:22">
      <c r="A13" s="7">
        <v>8</v>
      </c>
      <c r="B13" s="9" t="s">
        <v>166</v>
      </c>
      <c r="C13" s="310">
        <v>5193.2</v>
      </c>
      <c r="D13" s="79">
        <v>5114.3999999999996</v>
      </c>
      <c r="E13" s="135">
        <v>19208.3</v>
      </c>
      <c r="F13" s="118">
        <f t="shared" si="4"/>
        <v>37.557289222587201</v>
      </c>
      <c r="G13" s="72"/>
      <c r="H13" s="72"/>
      <c r="I13" s="136"/>
      <c r="J13" s="144" t="e">
        <f t="shared" si="1"/>
        <v>#DIV/0!</v>
      </c>
      <c r="K13" s="75"/>
      <c r="L13" s="72"/>
      <c r="M13" s="136"/>
      <c r="N13" s="125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7"/>
      <c r="T13" s="137"/>
      <c r="U13" s="136"/>
      <c r="V13" s="123" t="e">
        <f t="shared" si="3"/>
        <v>#DIV/0!</v>
      </c>
    </row>
    <row r="14" spans="1:22">
      <c r="A14" s="7">
        <v>9</v>
      </c>
      <c r="B14" s="9" t="s">
        <v>28</v>
      </c>
      <c r="C14" s="310">
        <v>4693.7</v>
      </c>
      <c r="D14" s="79">
        <v>4502.8</v>
      </c>
      <c r="E14" s="131">
        <v>18584.3</v>
      </c>
      <c r="F14" s="118">
        <f t="shared" si="4"/>
        <v>41.272763613751444</v>
      </c>
      <c r="G14" s="70"/>
      <c r="H14" s="70"/>
      <c r="I14" s="120"/>
      <c r="J14" s="123" t="e">
        <f t="shared" si="1"/>
        <v>#DIV/0!</v>
      </c>
      <c r="K14" s="134"/>
      <c r="L14" s="70"/>
      <c r="M14" s="120"/>
      <c r="N14" s="125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3"/>
      <c r="T14" s="123"/>
      <c r="U14" s="124"/>
      <c r="V14" s="123" t="e">
        <f t="shared" si="3"/>
        <v>#DIV/0!</v>
      </c>
    </row>
    <row r="15" spans="1:22">
      <c r="A15" s="7">
        <v>10</v>
      </c>
      <c r="B15" s="9" t="s">
        <v>29</v>
      </c>
      <c r="C15" s="319">
        <v>7986</v>
      </c>
      <c r="D15" s="79">
        <v>6830</v>
      </c>
      <c r="E15" s="131">
        <v>32031</v>
      </c>
      <c r="F15" s="118">
        <f t="shared" si="4"/>
        <v>46.897510980966324</v>
      </c>
      <c r="G15" s="79">
        <v>3188</v>
      </c>
      <c r="H15" s="79">
        <v>3188</v>
      </c>
      <c r="I15" s="327">
        <v>16309</v>
      </c>
      <c r="J15" s="118">
        <f t="shared" si="1"/>
        <v>51.157465495608534</v>
      </c>
      <c r="K15" s="79"/>
      <c r="L15" s="79"/>
      <c r="M15" s="93"/>
      <c r="N15" s="125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7"/>
      <c r="T15" s="137"/>
      <c r="U15" s="159"/>
      <c r="V15" s="144" t="e">
        <f t="shared" si="3"/>
        <v>#DIV/0!</v>
      </c>
    </row>
    <row r="16" spans="1:22">
      <c r="A16" s="7">
        <v>12</v>
      </c>
      <c r="B16" s="9" t="s">
        <v>31</v>
      </c>
      <c r="C16" s="316">
        <v>5697</v>
      </c>
      <c r="D16" s="79">
        <v>3512</v>
      </c>
      <c r="E16" s="131">
        <v>16664.900000000001</v>
      </c>
      <c r="F16" s="118">
        <f t="shared" si="4"/>
        <v>47.45130979498861</v>
      </c>
      <c r="G16" s="79">
        <v>1377</v>
      </c>
      <c r="H16" s="79">
        <v>1377</v>
      </c>
      <c r="I16" s="328">
        <v>5635.8</v>
      </c>
      <c r="J16" s="110">
        <f t="shared" si="1"/>
        <v>40.928104575163403</v>
      </c>
      <c r="K16" s="79"/>
      <c r="L16" s="79"/>
      <c r="M16" s="93"/>
      <c r="N16" s="125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3"/>
      <c r="T16" s="123"/>
      <c r="U16" s="155"/>
      <c r="V16" s="251" t="e">
        <f t="shared" si="3"/>
        <v>#DIV/0!</v>
      </c>
    </row>
    <row r="17" spans="1:22" ht="30">
      <c r="A17" s="7">
        <v>13</v>
      </c>
      <c r="B17" s="352" t="s">
        <v>163</v>
      </c>
      <c r="C17" s="314">
        <v>6980</v>
      </c>
      <c r="D17" s="79">
        <v>5878</v>
      </c>
      <c r="E17" s="135">
        <v>20684.7</v>
      </c>
      <c r="F17" s="118">
        <f t="shared" si="4"/>
        <v>35.190030622660771</v>
      </c>
      <c r="G17" s="134">
        <v>684</v>
      </c>
      <c r="H17" s="134">
        <v>684</v>
      </c>
      <c r="I17" s="122">
        <v>2874.3</v>
      </c>
      <c r="J17" s="110">
        <f t="shared" si="1"/>
        <v>42.021929824561404</v>
      </c>
      <c r="K17" s="134">
        <v>40</v>
      </c>
      <c r="L17" s="134"/>
      <c r="M17" s="122"/>
      <c r="N17" s="125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7"/>
      <c r="T17" s="137"/>
      <c r="U17" s="159"/>
      <c r="V17" s="144" t="e">
        <f t="shared" si="3"/>
        <v>#DIV/0!</v>
      </c>
    </row>
    <row r="18" spans="1:22">
      <c r="A18" s="7">
        <v>14</v>
      </c>
      <c r="B18" s="9" t="s">
        <v>33</v>
      </c>
      <c r="C18" s="312">
        <v>1800</v>
      </c>
      <c r="D18" s="79">
        <v>1640</v>
      </c>
      <c r="E18" s="131">
        <v>6216</v>
      </c>
      <c r="F18" s="118">
        <f t="shared" si="4"/>
        <v>37.90243902439024</v>
      </c>
      <c r="G18" s="73"/>
      <c r="H18" s="73"/>
      <c r="I18" s="123"/>
      <c r="J18" s="123" t="e">
        <f t="shared" si="1"/>
        <v>#DIV/0!</v>
      </c>
      <c r="K18" s="79"/>
      <c r="L18" s="79"/>
      <c r="M18" s="121"/>
      <c r="N18" s="125" t="e">
        <f t="shared" si="2"/>
        <v>#DIV/0!</v>
      </c>
      <c r="O18" s="73"/>
      <c r="P18" s="73"/>
      <c r="Q18" s="73"/>
      <c r="R18" s="129" t="e">
        <f t="shared" si="0"/>
        <v>#DIV/0!</v>
      </c>
      <c r="S18" s="121">
        <v>40</v>
      </c>
      <c r="T18" s="121"/>
      <c r="U18" s="128"/>
      <c r="V18" s="121" t="e">
        <f t="shared" si="3"/>
        <v>#DIV/0!</v>
      </c>
    </row>
    <row r="19" spans="1:22">
      <c r="A19" s="7">
        <v>15</v>
      </c>
      <c r="B19" s="9" t="s">
        <v>153</v>
      </c>
      <c r="C19" s="103">
        <v>650</v>
      </c>
      <c r="D19" s="134">
        <v>650</v>
      </c>
      <c r="E19" s="139">
        <v>1200</v>
      </c>
      <c r="F19" s="118">
        <f t="shared" si="4"/>
        <v>18.461538461538463</v>
      </c>
      <c r="G19" s="79"/>
      <c r="H19" s="73"/>
      <c r="I19" s="124"/>
      <c r="J19" s="125" t="e">
        <f t="shared" si="1"/>
        <v>#DIV/0!</v>
      </c>
      <c r="K19" s="79"/>
      <c r="L19" s="79"/>
      <c r="M19" s="93"/>
      <c r="N19" s="125" t="e">
        <f t="shared" si="2"/>
        <v>#DIV/0!</v>
      </c>
      <c r="O19" s="79"/>
      <c r="P19" s="79"/>
      <c r="Q19" s="294"/>
      <c r="R19" s="81" t="e">
        <f t="shared" si="0"/>
        <v>#DIV/0!</v>
      </c>
      <c r="S19" s="110"/>
      <c r="T19" s="110"/>
      <c r="U19" s="133"/>
      <c r="V19" s="121" t="e">
        <f t="shared" si="3"/>
        <v>#DIV/0!</v>
      </c>
    </row>
    <row r="20" spans="1:22">
      <c r="A20" s="7">
        <v>16</v>
      </c>
      <c r="B20" s="9" t="s">
        <v>93</v>
      </c>
      <c r="C20" s="319">
        <v>891</v>
      </c>
      <c r="D20" s="79">
        <v>496</v>
      </c>
      <c r="E20" s="131">
        <v>2930</v>
      </c>
      <c r="F20" s="118">
        <f t="shared" si="4"/>
        <v>59.072580645161288</v>
      </c>
      <c r="G20" s="73"/>
      <c r="H20" s="73"/>
      <c r="I20" s="123"/>
      <c r="J20" s="137" t="e">
        <f t="shared" si="1"/>
        <v>#DIV/0!</v>
      </c>
      <c r="K20" s="79"/>
      <c r="L20" s="79"/>
      <c r="M20" s="141"/>
      <c r="N20" s="125" t="e">
        <f t="shared" si="2"/>
        <v>#DIV/0!</v>
      </c>
      <c r="O20" s="79">
        <v>390</v>
      </c>
      <c r="P20" s="79">
        <v>390</v>
      </c>
      <c r="Q20" s="294">
        <v>1448.8</v>
      </c>
      <c r="R20" s="81">
        <f t="shared" si="0"/>
        <v>37.148717948717945</v>
      </c>
      <c r="S20" s="123"/>
      <c r="T20" s="123"/>
      <c r="U20" s="124"/>
      <c r="V20" s="123" t="e">
        <f t="shared" si="3"/>
        <v>#DIV/0!</v>
      </c>
    </row>
    <row r="21" spans="1:22">
      <c r="A21" s="7">
        <v>17</v>
      </c>
      <c r="B21" s="9" t="s">
        <v>103</v>
      </c>
      <c r="C21" s="310">
        <v>4055.3</v>
      </c>
      <c r="D21" s="79">
        <v>3666.2</v>
      </c>
      <c r="E21" s="131">
        <v>11298</v>
      </c>
      <c r="F21" s="118">
        <f t="shared" si="4"/>
        <v>30.816649391740768</v>
      </c>
      <c r="G21" s="81">
        <v>1042.4000000000001</v>
      </c>
      <c r="H21" s="79">
        <v>1042.4000000000001</v>
      </c>
      <c r="I21" s="121">
        <v>2615.6</v>
      </c>
      <c r="J21" s="110">
        <f t="shared" si="1"/>
        <v>25.092095165003837</v>
      </c>
      <c r="K21" s="79"/>
      <c r="L21" s="79"/>
      <c r="M21" s="141"/>
      <c r="N21" s="125"/>
      <c r="O21" s="73"/>
      <c r="P21" s="73"/>
      <c r="Q21" s="140"/>
      <c r="R21" s="129" t="e">
        <f t="shared" si="0"/>
        <v>#DIV/0!</v>
      </c>
      <c r="S21" s="123"/>
      <c r="T21" s="123"/>
      <c r="U21" s="124"/>
      <c r="V21" s="123" t="e">
        <f t="shared" si="3"/>
        <v>#DIV/0!</v>
      </c>
    </row>
    <row r="22" spans="1:22">
      <c r="A22" s="7">
        <v>18</v>
      </c>
      <c r="B22" s="9" t="s">
        <v>114</v>
      </c>
      <c r="C22" s="310">
        <v>1498.2</v>
      </c>
      <c r="D22" s="79">
        <v>1498.2</v>
      </c>
      <c r="E22" s="131">
        <v>8672.4</v>
      </c>
      <c r="F22" s="118">
        <f t="shared" si="4"/>
        <v>57.88546255506607</v>
      </c>
      <c r="G22" s="79">
        <v>273.2</v>
      </c>
      <c r="H22" s="79">
        <v>273.2</v>
      </c>
      <c r="I22" s="121">
        <v>1570</v>
      </c>
      <c r="J22" s="110">
        <f t="shared" si="1"/>
        <v>57.467057101024892</v>
      </c>
      <c r="K22" s="79"/>
      <c r="L22" s="79"/>
      <c r="M22" s="141"/>
      <c r="N22" s="125"/>
      <c r="O22" s="81">
        <v>750.2</v>
      </c>
      <c r="P22" s="79">
        <v>750.2</v>
      </c>
      <c r="Q22" s="294">
        <v>1859.8</v>
      </c>
      <c r="R22" s="81">
        <f t="shared" si="0"/>
        <v>24.790722474006927</v>
      </c>
      <c r="S22" s="123"/>
      <c r="T22" s="123"/>
      <c r="U22" s="124"/>
      <c r="V22" s="123" t="e">
        <f t="shared" si="3"/>
        <v>#DIV/0!</v>
      </c>
    </row>
    <row r="23" spans="1:22">
      <c r="A23" s="7">
        <v>19</v>
      </c>
      <c r="B23" s="9" t="s">
        <v>102</v>
      </c>
      <c r="C23" s="310">
        <v>291.3</v>
      </c>
      <c r="D23" s="79"/>
      <c r="E23" s="131"/>
      <c r="F23" s="118" t="e">
        <f t="shared" si="4"/>
        <v>#DIV/0!</v>
      </c>
      <c r="G23" s="79"/>
      <c r="H23" s="79"/>
      <c r="I23" s="121"/>
      <c r="J23" s="110" t="e">
        <f t="shared" si="1"/>
        <v>#DIV/0!</v>
      </c>
      <c r="K23" s="79"/>
      <c r="L23" s="79"/>
      <c r="M23" s="141"/>
      <c r="N23" s="125"/>
      <c r="O23" s="79">
        <v>435.65</v>
      </c>
      <c r="P23" s="79">
        <v>435.65</v>
      </c>
      <c r="Q23" s="294">
        <v>1524</v>
      </c>
      <c r="R23" s="81">
        <f t="shared" si="0"/>
        <v>34.982210490072305</v>
      </c>
      <c r="S23" s="123"/>
      <c r="T23" s="123"/>
      <c r="U23" s="124"/>
      <c r="V23" s="123" t="e">
        <f t="shared" si="3"/>
        <v>#DIV/0!</v>
      </c>
    </row>
    <row r="24" spans="1:22">
      <c r="A24" s="7">
        <v>20</v>
      </c>
      <c r="B24" s="9" t="s">
        <v>36</v>
      </c>
      <c r="C24" s="296">
        <v>712</v>
      </c>
      <c r="D24" s="79">
        <v>259</v>
      </c>
      <c r="E24" s="142">
        <v>1166</v>
      </c>
      <c r="F24" s="118">
        <f t="shared" si="4"/>
        <v>45.019305019305023</v>
      </c>
      <c r="G24" s="79"/>
      <c r="H24" s="79"/>
      <c r="I24" s="121"/>
      <c r="J24" s="123" t="e">
        <f t="shared" si="1"/>
        <v>#DIV/0!</v>
      </c>
      <c r="K24" s="79"/>
      <c r="L24" s="73"/>
      <c r="M24" s="123"/>
      <c r="N24" s="125" t="e">
        <f t="shared" si="2"/>
        <v>#DIV/0!</v>
      </c>
      <c r="O24" s="79"/>
      <c r="P24" s="73"/>
      <c r="Q24" s="140"/>
      <c r="R24" s="129" t="e">
        <f t="shared" si="0"/>
        <v>#DIV/0!</v>
      </c>
      <c r="S24" s="123"/>
      <c r="T24" s="123"/>
      <c r="U24" s="143"/>
      <c r="V24" s="144" t="e">
        <f t="shared" si="3"/>
        <v>#DIV/0!</v>
      </c>
    </row>
    <row r="25" spans="1:22">
      <c r="A25" s="7">
        <v>21</v>
      </c>
      <c r="B25" s="10" t="s">
        <v>37</v>
      </c>
      <c r="C25" s="345">
        <f>SUM(C7:C24)</f>
        <v>65729.700000000012</v>
      </c>
      <c r="D25" s="345">
        <f>SUM(D7:D24)</f>
        <v>52967.599999999991</v>
      </c>
      <c r="E25" s="146">
        <f>SUM(E7:E24)</f>
        <v>210773.59999999998</v>
      </c>
      <c r="F25" s="144">
        <f t="shared" si="4"/>
        <v>39.792930017595666</v>
      </c>
      <c r="G25" s="79">
        <f>SUM(G7:G24)</f>
        <v>8510.6</v>
      </c>
      <c r="H25" s="147">
        <f>SUM(H7:H24)</f>
        <v>8510.6</v>
      </c>
      <c r="I25" s="81">
        <f>SUM(I7:I24)</f>
        <v>37833</v>
      </c>
      <c r="J25" s="138">
        <f t="shared" si="1"/>
        <v>44.453975042887691</v>
      </c>
      <c r="K25" s="73">
        <f>SUM(K7:K24)</f>
        <v>40</v>
      </c>
      <c r="L25" s="152">
        <f>SUM(L7:L24)</f>
        <v>0</v>
      </c>
      <c r="M25" s="129">
        <f>SUM(M7:M24)</f>
        <v>0</v>
      </c>
      <c r="N25" s="138" t="e">
        <f t="shared" si="2"/>
        <v>#DIV/0!</v>
      </c>
      <c r="O25" s="84">
        <f>SUM(O7:O24)</f>
        <v>22025.15</v>
      </c>
      <c r="P25" s="149">
        <f>SUM(P7:P24)</f>
        <v>22011.15</v>
      </c>
      <c r="Q25" s="84">
        <f>SUM(Q7:Q24)</f>
        <v>74805.200000000012</v>
      </c>
      <c r="R25" s="81">
        <f t="shared" si="0"/>
        <v>33.985139349829524</v>
      </c>
      <c r="S25" s="121">
        <f>SUM(S7:S24)</f>
        <v>40</v>
      </c>
      <c r="T25" s="141">
        <f>SUM(T7:T24)</f>
        <v>0</v>
      </c>
      <c r="U25" s="118">
        <f>SUM(U7:U24)</f>
        <v>0</v>
      </c>
      <c r="V25" s="125" t="e">
        <f t="shared" si="3"/>
        <v>#DIV/0!</v>
      </c>
    </row>
    <row r="26" spans="1:22">
      <c r="A26" s="7">
        <v>22</v>
      </c>
      <c r="B26" s="9" t="s">
        <v>38</v>
      </c>
      <c r="C26" s="315">
        <v>18173</v>
      </c>
      <c r="D26" s="79">
        <v>14947</v>
      </c>
      <c r="E26" s="142">
        <v>53215</v>
      </c>
      <c r="F26" s="118">
        <f t="shared" si="4"/>
        <v>35.602462032514886</v>
      </c>
      <c r="G26" s="79">
        <v>4134</v>
      </c>
      <c r="H26" s="79">
        <v>4134</v>
      </c>
      <c r="I26" s="212">
        <v>17567</v>
      </c>
      <c r="J26" s="125">
        <f t="shared" si="1"/>
        <v>42.49395258829221</v>
      </c>
      <c r="K26" s="152"/>
      <c r="L26" s="73"/>
      <c r="M26" s="143"/>
      <c r="N26" s="138" t="e">
        <f t="shared" si="2"/>
        <v>#DIV/0!</v>
      </c>
      <c r="O26" s="147">
        <v>3300</v>
      </c>
      <c r="P26" s="79">
        <v>3300</v>
      </c>
      <c r="Q26" s="84">
        <v>9373</v>
      </c>
      <c r="R26" s="81">
        <f t="shared" si="0"/>
        <v>28.403030303030302</v>
      </c>
      <c r="S26" s="121">
        <v>210</v>
      </c>
      <c r="T26" s="121">
        <v>210</v>
      </c>
      <c r="U26" s="212">
        <v>505</v>
      </c>
      <c r="V26" s="118">
        <f>U26/T26*10</f>
        <v>24.047619047619047</v>
      </c>
    </row>
    <row r="27" spans="1:22">
      <c r="A27" s="7">
        <v>23</v>
      </c>
      <c r="B27" s="9" t="s">
        <v>39</v>
      </c>
      <c r="C27" s="317">
        <v>127</v>
      </c>
      <c r="D27" s="79"/>
      <c r="E27" s="131"/>
      <c r="F27" s="118" t="e">
        <f t="shared" si="4"/>
        <v>#DIV/0!</v>
      </c>
      <c r="G27" s="79">
        <v>35</v>
      </c>
      <c r="H27" s="79"/>
      <c r="I27" s="333"/>
      <c r="J27" s="110" t="e">
        <f t="shared" si="1"/>
        <v>#DIV/0!</v>
      </c>
      <c r="K27" s="73"/>
      <c r="L27" s="73"/>
      <c r="M27" s="143"/>
      <c r="N27" s="138" t="e">
        <f t="shared" si="2"/>
        <v>#DIV/0!</v>
      </c>
      <c r="O27" s="147">
        <v>19</v>
      </c>
      <c r="P27" s="79"/>
      <c r="Q27" s="294"/>
      <c r="R27" s="81" t="e">
        <f t="shared" si="0"/>
        <v>#DIV/0!</v>
      </c>
      <c r="S27" s="123"/>
      <c r="T27" s="123"/>
      <c r="U27" s="155"/>
      <c r="V27" s="144" t="e">
        <f>U27/T27*10</f>
        <v>#DIV/0!</v>
      </c>
    </row>
    <row r="28" spans="1:22">
      <c r="A28" s="7">
        <v>24</v>
      </c>
      <c r="B28" s="10" t="s">
        <v>40</v>
      </c>
      <c r="C28" s="346">
        <f>SUM(C25:C27)</f>
        <v>84029.700000000012</v>
      </c>
      <c r="D28" s="346">
        <f>SUM(D25:D27)</f>
        <v>67914.599999999991</v>
      </c>
      <c r="E28" s="157">
        <f>SUM(E25:E27)</f>
        <v>263988.59999999998</v>
      </c>
      <c r="F28" s="118">
        <f t="shared" si="4"/>
        <v>38.870669929588047</v>
      </c>
      <c r="G28" s="147">
        <f>SUM(G25:G27)</f>
        <v>12679.6</v>
      </c>
      <c r="H28" s="147">
        <f>SUM(H25:H27)</f>
        <v>12644.6</v>
      </c>
      <c r="I28" s="81">
        <f>SUM(I25:I27)</f>
        <v>55400</v>
      </c>
      <c r="J28" s="125">
        <f t="shared" si="1"/>
        <v>43.81316925802318</v>
      </c>
      <c r="K28" s="152">
        <f>SUM(K25:K27)</f>
        <v>40</v>
      </c>
      <c r="L28" s="152">
        <f>SUM(L25:L27)</f>
        <v>0</v>
      </c>
      <c r="M28" s="129">
        <f>SUM(M25:M27)</f>
        <v>0</v>
      </c>
      <c r="N28" s="138" t="e">
        <f t="shared" si="2"/>
        <v>#DIV/0!</v>
      </c>
      <c r="O28" s="84">
        <f>SUM(O25:O27)</f>
        <v>25344.15</v>
      </c>
      <c r="P28" s="149">
        <f>SUM(P25:P27)</f>
        <v>25311.15</v>
      </c>
      <c r="Q28" s="84">
        <f>SUM(Q25:Q27)</f>
        <v>84178.200000000012</v>
      </c>
      <c r="R28" s="81">
        <f t="shared" si="0"/>
        <v>33.257358910993773</v>
      </c>
      <c r="S28" s="334">
        <f>SUM(S25:S27)</f>
        <v>250</v>
      </c>
      <c r="T28" s="334">
        <f>SUM(T25:T27)</f>
        <v>210</v>
      </c>
      <c r="U28" s="81">
        <f>SUM(U25:U27)</f>
        <v>505</v>
      </c>
      <c r="V28" s="118">
        <f>U28/T28*10</f>
        <v>24.047619047619047</v>
      </c>
    </row>
    <row r="29" spans="1:22" ht="14.25" customHeight="1">
      <c r="A29" s="7">
        <v>25</v>
      </c>
      <c r="B29" s="10">
        <v>2022</v>
      </c>
      <c r="C29" s="222">
        <v>85932.5</v>
      </c>
      <c r="D29" s="77">
        <v>69930.7</v>
      </c>
      <c r="E29" s="324">
        <v>263004.3</v>
      </c>
      <c r="F29" s="118">
        <f t="shared" si="4"/>
        <v>37.609276040422877</v>
      </c>
      <c r="G29" s="210">
        <v>8784</v>
      </c>
      <c r="H29" s="75">
        <v>8784</v>
      </c>
      <c r="I29" s="359">
        <v>40703.9</v>
      </c>
      <c r="J29" s="125">
        <f t="shared" si="1"/>
        <v>46.338683970856103</v>
      </c>
      <c r="K29" s="85"/>
      <c r="L29" s="85"/>
      <c r="M29" s="160"/>
      <c r="N29" s="138" t="e">
        <f t="shared" si="2"/>
        <v>#DIV/0!</v>
      </c>
      <c r="O29" s="147">
        <v>20327.3</v>
      </c>
      <c r="P29" s="79">
        <v>20327</v>
      </c>
      <c r="Q29" s="84">
        <v>40021.9</v>
      </c>
      <c r="R29" s="81">
        <f t="shared" si="0"/>
        <v>19.68903428936882</v>
      </c>
      <c r="S29" s="295">
        <v>72</v>
      </c>
      <c r="T29" s="125">
        <v>56</v>
      </c>
      <c r="U29" s="211">
        <v>90</v>
      </c>
      <c r="V29" s="118">
        <f>U29/T29*10</f>
        <v>16.071428571428573</v>
      </c>
    </row>
    <row r="30" spans="1:22">
      <c r="D30" s="325"/>
      <c r="E30" s="325"/>
      <c r="G30" s="289"/>
      <c r="H30" s="289"/>
      <c r="I30" s="289"/>
      <c r="S30" s="289"/>
      <c r="T30" s="289"/>
      <c r="U30" s="289"/>
      <c r="V30" s="289"/>
    </row>
    <row r="31" spans="1:22">
      <c r="D31" s="325"/>
      <c r="E31" s="325"/>
      <c r="G31" s="289"/>
      <c r="H31" s="289"/>
      <c r="I31" s="289"/>
      <c r="S31" s="289"/>
      <c r="T31" s="289"/>
      <c r="U31" s="289"/>
      <c r="V31" s="289"/>
    </row>
    <row r="32" spans="1:22">
      <c r="D32" s="325"/>
      <c r="E32" s="325"/>
    </row>
    <row r="33" spans="4:5">
      <c r="D33" s="325"/>
      <c r="E33" s="325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workbookViewId="0">
      <selection activeCell="A3" sqref="A3:R3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2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44" ht="15.75">
      <c r="A2" s="383" t="s">
        <v>110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</row>
    <row r="3" spans="1:44" ht="20.25">
      <c r="A3" s="384" t="s">
        <v>172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</row>
    <row r="4" spans="1:44">
      <c r="A4" s="2"/>
      <c r="B4" s="12"/>
      <c r="C4" s="94" t="s">
        <v>41</v>
      </c>
      <c r="D4" s="369" t="s">
        <v>104</v>
      </c>
      <c r="E4" s="370"/>
      <c r="F4" s="371"/>
      <c r="G4" s="88" t="s">
        <v>41</v>
      </c>
      <c r="H4" s="372" t="s">
        <v>107</v>
      </c>
      <c r="I4" s="373"/>
      <c r="J4" s="374"/>
      <c r="K4" s="95" t="s">
        <v>41</v>
      </c>
      <c r="L4" s="372" t="s">
        <v>92</v>
      </c>
      <c r="M4" s="373"/>
      <c r="N4" s="374"/>
      <c r="O4" s="96" t="s">
        <v>41</v>
      </c>
      <c r="P4" s="364" t="s">
        <v>106</v>
      </c>
      <c r="Q4" s="365"/>
      <c r="R4" s="366"/>
      <c r="S4" s="96" t="s">
        <v>41</v>
      </c>
      <c r="T4" s="364" t="s">
        <v>108</v>
      </c>
      <c r="U4" s="365"/>
      <c r="V4" s="366"/>
      <c r="W4" s="2"/>
      <c r="X4" s="12"/>
      <c r="Y4" s="88" t="s">
        <v>41</v>
      </c>
      <c r="Z4" s="369" t="s">
        <v>105</v>
      </c>
      <c r="AA4" s="370"/>
      <c r="AB4" s="371"/>
      <c r="AC4" s="88" t="s">
        <v>41</v>
      </c>
      <c r="AD4" s="372" t="s">
        <v>121</v>
      </c>
      <c r="AE4" s="373"/>
      <c r="AF4" s="374"/>
      <c r="AG4" s="88" t="s">
        <v>41</v>
      </c>
      <c r="AH4" s="372" t="s">
        <v>138</v>
      </c>
      <c r="AI4" s="373"/>
      <c r="AJ4" s="374"/>
      <c r="AK4" s="88" t="s">
        <v>41</v>
      </c>
      <c r="AL4" s="372" t="s">
        <v>139</v>
      </c>
      <c r="AM4" s="373"/>
      <c r="AN4" s="374"/>
      <c r="AO4" s="88" t="s">
        <v>41</v>
      </c>
      <c r="AP4" s="372" t="s">
        <v>140</v>
      </c>
      <c r="AQ4" s="373"/>
      <c r="AR4" s="374"/>
    </row>
    <row r="5" spans="1:44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3"/>
      <c r="T5" s="104" t="s">
        <v>44</v>
      </c>
      <c r="U5" s="104" t="s">
        <v>45</v>
      </c>
      <c r="V5" s="105" t="s">
        <v>46</v>
      </c>
      <c r="W5" s="4" t="s">
        <v>9</v>
      </c>
      <c r="X5" s="13" t="s">
        <v>10</v>
      </c>
      <c r="Y5" s="101"/>
      <c r="Z5" s="99" t="s">
        <v>44</v>
      </c>
      <c r="AA5" s="100" t="s">
        <v>45</v>
      </c>
      <c r="AB5" s="99" t="s">
        <v>46</v>
      </c>
      <c r="AC5" s="101"/>
      <c r="AD5" s="99" t="s">
        <v>44</v>
      </c>
      <c r="AE5" s="99" t="s">
        <v>45</v>
      </c>
      <c r="AF5" s="99" t="s">
        <v>46</v>
      </c>
      <c r="AG5" s="101"/>
      <c r="AH5" s="99" t="s">
        <v>44</v>
      </c>
      <c r="AI5" s="99" t="s">
        <v>45</v>
      </c>
      <c r="AJ5" s="99" t="s">
        <v>46</v>
      </c>
      <c r="AK5" s="101"/>
      <c r="AL5" s="99" t="s">
        <v>44</v>
      </c>
      <c r="AM5" s="99" t="s">
        <v>45</v>
      </c>
      <c r="AN5" s="99" t="s">
        <v>46</v>
      </c>
      <c r="AO5" s="101"/>
      <c r="AP5" s="99" t="s">
        <v>44</v>
      </c>
      <c r="AQ5" s="99" t="s">
        <v>45</v>
      </c>
      <c r="AR5" s="99" t="s">
        <v>46</v>
      </c>
    </row>
    <row r="6" spans="1:44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3"/>
      <c r="T6" s="114" t="s">
        <v>47</v>
      </c>
      <c r="U6" s="114" t="s">
        <v>47</v>
      </c>
      <c r="V6" s="115" t="s">
        <v>15</v>
      </c>
      <c r="W6" s="5" t="s">
        <v>18</v>
      </c>
      <c r="X6" s="14"/>
      <c r="Y6" s="116"/>
      <c r="Z6" s="108" t="s">
        <v>47</v>
      </c>
      <c r="AA6" s="109" t="s">
        <v>47</v>
      </c>
      <c r="AB6" s="108" t="s">
        <v>48</v>
      </c>
      <c r="AC6" s="110"/>
      <c r="AD6" s="108" t="s">
        <v>47</v>
      </c>
      <c r="AE6" s="109" t="s">
        <v>47</v>
      </c>
      <c r="AF6" s="108" t="s">
        <v>48</v>
      </c>
      <c r="AG6" s="110"/>
      <c r="AH6" s="108" t="s">
        <v>47</v>
      </c>
      <c r="AI6" s="109" t="s">
        <v>47</v>
      </c>
      <c r="AJ6" s="108" t="s">
        <v>48</v>
      </c>
      <c r="AK6" s="110"/>
      <c r="AL6" s="108" t="s">
        <v>47</v>
      </c>
      <c r="AM6" s="109" t="s">
        <v>47</v>
      </c>
      <c r="AN6" s="108" t="s">
        <v>48</v>
      </c>
      <c r="AO6" s="110"/>
      <c r="AP6" s="108" t="s">
        <v>47</v>
      </c>
      <c r="AQ6" s="109" t="s">
        <v>47</v>
      </c>
      <c r="AR6" s="108" t="s">
        <v>48</v>
      </c>
    </row>
    <row r="7" spans="1:44" ht="13.5" customHeight="1">
      <c r="A7" s="8">
        <v>1</v>
      </c>
      <c r="B7" s="15" t="s">
        <v>49</v>
      </c>
      <c r="C7" s="117"/>
      <c r="D7" s="80"/>
      <c r="E7" s="81"/>
      <c r="F7" s="118" t="e">
        <f>E7/D7*10</f>
        <v>#DIV/0!</v>
      </c>
      <c r="G7" s="101"/>
      <c r="H7" s="119"/>
      <c r="I7" s="120"/>
      <c r="J7" s="121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8"/>
      <c r="Z7" s="83"/>
      <c r="AA7" s="129"/>
      <c r="AB7" s="144" t="e">
        <f>AA7/Z7*10</f>
        <v>#DIV/0!</v>
      </c>
      <c r="AC7" s="119"/>
      <c r="AD7" s="119"/>
      <c r="AE7" s="120"/>
      <c r="AF7" s="123" t="e">
        <f>AE7/AD7*10</f>
        <v>#DIV/0!</v>
      </c>
      <c r="AG7" s="119"/>
      <c r="AH7" s="119"/>
      <c r="AI7" s="120"/>
      <c r="AJ7" s="123" t="e">
        <f>AI7/AH7*10</f>
        <v>#DIV/0!</v>
      </c>
      <c r="AK7" s="119"/>
      <c r="AL7" s="119"/>
      <c r="AM7" s="120"/>
      <c r="AN7" s="121" t="e">
        <f>AM7/AL7*10</f>
        <v>#DIV/0!</v>
      </c>
      <c r="AO7" s="119"/>
      <c r="AP7" s="119"/>
      <c r="AQ7" s="120"/>
      <c r="AR7" s="121" t="e">
        <f>AQ7/AP7*10</f>
        <v>#DIV/0!</v>
      </c>
    </row>
    <row r="8" spans="1:44" ht="14.25" customHeight="1">
      <c r="A8" s="7">
        <v>2</v>
      </c>
      <c r="B8" s="9" t="s">
        <v>50</v>
      </c>
      <c r="C8" s="117"/>
      <c r="D8" s="80"/>
      <c r="E8" s="81"/>
      <c r="F8" s="118" t="e">
        <f t="shared" ref="F8:F30" si="2">E8/D8*10</f>
        <v>#DIV/0!</v>
      </c>
      <c r="G8" s="121"/>
      <c r="H8" s="123"/>
      <c r="I8" s="124"/>
      <c r="J8" s="121" t="e">
        <f t="shared" ref="J8:J30" si="3">I8/H8*10</f>
        <v>#DIV/0!</v>
      </c>
      <c r="K8" s="121"/>
      <c r="L8" s="121"/>
      <c r="M8" s="93"/>
      <c r="N8" s="125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8"/>
      <c r="Z8" s="83"/>
      <c r="AA8" s="129"/>
      <c r="AB8" s="144" t="e">
        <f t="shared" ref="AB8:AB30" si="5">AA8/Z8*10</f>
        <v>#DIV/0!</v>
      </c>
      <c r="AC8" s="123"/>
      <c r="AD8" s="123"/>
      <c r="AE8" s="124"/>
      <c r="AF8" s="123" t="e">
        <f t="shared" ref="AF8:AF30" si="6">AE8/AD8*10</f>
        <v>#DIV/0!</v>
      </c>
      <c r="AG8" s="123"/>
      <c r="AH8" s="123"/>
      <c r="AI8" s="124"/>
      <c r="AJ8" s="123" t="e">
        <f t="shared" ref="AJ8:AJ30" si="7">AI8/AH8*10</f>
        <v>#DIV/0!</v>
      </c>
      <c r="AK8" s="123"/>
      <c r="AL8" s="123"/>
      <c r="AM8" s="124"/>
      <c r="AN8" s="121" t="e">
        <f t="shared" ref="AN8:AN30" si="8">AM8/AL8*10</f>
        <v>#DIV/0!</v>
      </c>
      <c r="AO8" s="123"/>
      <c r="AP8" s="123"/>
      <c r="AQ8" s="124"/>
      <c r="AR8" s="121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6"/>
      <c r="D9" s="126"/>
      <c r="E9" s="127"/>
      <c r="F9" s="118" t="e">
        <f t="shared" si="2"/>
        <v>#DIV/0!</v>
      </c>
      <c r="G9" s="110"/>
      <c r="H9" s="121"/>
      <c r="I9" s="128"/>
      <c r="J9" s="121" t="e">
        <f t="shared" si="3"/>
        <v>#DIV/0!</v>
      </c>
      <c r="K9" s="110"/>
      <c r="L9" s="123"/>
      <c r="M9" s="124"/>
      <c r="N9" s="125" t="e">
        <f t="shared" si="4"/>
        <v>#DIV/0!</v>
      </c>
      <c r="O9" s="79"/>
      <c r="P9" s="73"/>
      <c r="Q9" s="129"/>
      <c r="R9" s="81" t="e">
        <f t="shared" si="0"/>
        <v>#DIV/0!</v>
      </c>
      <c r="S9" s="79"/>
      <c r="T9" s="73"/>
      <c r="U9" s="129"/>
      <c r="V9" s="81" t="e">
        <f t="shared" si="1"/>
        <v>#DIV/0!</v>
      </c>
      <c r="W9" s="7">
        <v>3</v>
      </c>
      <c r="X9" s="9" t="s">
        <v>51</v>
      </c>
      <c r="Y9" s="248"/>
      <c r="Z9" s="67"/>
      <c r="AA9" s="253"/>
      <c r="AB9" s="144" t="e">
        <f t="shared" si="5"/>
        <v>#DIV/0!</v>
      </c>
      <c r="AC9" s="137"/>
      <c r="AD9" s="123"/>
      <c r="AE9" s="155"/>
      <c r="AF9" s="123" t="e">
        <f t="shared" si="6"/>
        <v>#DIV/0!</v>
      </c>
      <c r="AG9" s="137"/>
      <c r="AH9" s="123"/>
      <c r="AI9" s="155"/>
      <c r="AJ9" s="123" t="e">
        <f t="shared" si="7"/>
        <v>#DIV/0!</v>
      </c>
      <c r="AK9" s="137"/>
      <c r="AL9" s="123"/>
      <c r="AM9" s="155"/>
      <c r="AN9" s="121" t="e">
        <f t="shared" si="8"/>
        <v>#DIV/0!</v>
      </c>
      <c r="AO9" s="137"/>
      <c r="AP9" s="123"/>
      <c r="AQ9" s="155"/>
      <c r="AR9" s="121" t="e">
        <f t="shared" si="9"/>
        <v>#DIV/0!</v>
      </c>
    </row>
    <row r="10" spans="1:44" ht="13.5" customHeight="1">
      <c r="A10" s="7">
        <v>4</v>
      </c>
      <c r="B10" s="9" t="s">
        <v>156</v>
      </c>
      <c r="C10" s="130"/>
      <c r="D10" s="79"/>
      <c r="E10" s="131"/>
      <c r="F10" s="118" t="e">
        <f t="shared" si="2"/>
        <v>#DIV/0!</v>
      </c>
      <c r="G10" s="75"/>
      <c r="H10" s="75"/>
      <c r="I10" s="132"/>
      <c r="J10" s="118" t="e">
        <f t="shared" si="3"/>
        <v>#DIV/0!</v>
      </c>
      <c r="K10" s="75"/>
      <c r="L10" s="75"/>
      <c r="M10" s="133"/>
      <c r="N10" s="125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9"/>
      <c r="Z10" s="73"/>
      <c r="AA10" s="154"/>
      <c r="AB10" s="144" t="e">
        <f t="shared" si="5"/>
        <v>#DIV/0!</v>
      </c>
      <c r="AC10" s="75">
        <v>219</v>
      </c>
      <c r="AD10" s="75">
        <v>219</v>
      </c>
      <c r="AE10" s="132">
        <v>368.5</v>
      </c>
      <c r="AF10" s="118">
        <f t="shared" si="6"/>
        <v>16.826484018264839</v>
      </c>
      <c r="AG10" s="72"/>
      <c r="AH10" s="72"/>
      <c r="AI10" s="160"/>
      <c r="AJ10" s="144" t="e">
        <f t="shared" si="7"/>
        <v>#DIV/0!</v>
      </c>
      <c r="AK10" s="72"/>
      <c r="AL10" s="72"/>
      <c r="AM10" s="160"/>
      <c r="AN10" s="118" t="e">
        <f t="shared" si="8"/>
        <v>#DIV/0!</v>
      </c>
      <c r="AO10" s="72"/>
      <c r="AP10" s="72"/>
      <c r="AQ10" s="160"/>
      <c r="AR10" s="118" t="e">
        <f t="shared" si="9"/>
        <v>#DIV/0!</v>
      </c>
    </row>
    <row r="11" spans="1:44">
      <c r="A11" s="7">
        <v>6</v>
      </c>
      <c r="B11" s="9" t="s">
        <v>25</v>
      </c>
      <c r="C11" s="117"/>
      <c r="D11" s="79"/>
      <c r="E11" s="135"/>
      <c r="F11" s="118" t="e">
        <f t="shared" si="2"/>
        <v>#DIV/0!</v>
      </c>
      <c r="G11" s="79">
        <v>438</v>
      </c>
      <c r="H11" s="79">
        <v>438</v>
      </c>
      <c r="I11" s="327">
        <v>1145.4000000000001</v>
      </c>
      <c r="J11" s="121">
        <f t="shared" si="3"/>
        <v>26.150684931506852</v>
      </c>
      <c r="K11" s="79"/>
      <c r="L11" s="79"/>
      <c r="M11" s="128"/>
      <c r="N11" s="125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8"/>
      <c r="Z11" s="73"/>
      <c r="AA11" s="254"/>
      <c r="AB11" s="144" t="e">
        <f t="shared" si="5"/>
        <v>#DIV/0!</v>
      </c>
      <c r="AC11" s="79">
        <v>733</v>
      </c>
      <c r="AD11" s="79">
        <v>733</v>
      </c>
      <c r="AE11" s="327">
        <v>1386.4</v>
      </c>
      <c r="AF11" s="121">
        <f t="shared" si="6"/>
        <v>18.91405184174625</v>
      </c>
      <c r="AG11" s="79"/>
      <c r="AH11" s="79"/>
      <c r="AI11" s="342"/>
      <c r="AJ11" s="121" t="e">
        <f t="shared" si="7"/>
        <v>#DIV/0!</v>
      </c>
      <c r="AK11" s="73"/>
      <c r="AL11" s="73"/>
      <c r="AM11" s="124"/>
      <c r="AN11" s="121" t="e">
        <f t="shared" si="8"/>
        <v>#DIV/0!</v>
      </c>
      <c r="AO11" s="73"/>
      <c r="AP11" s="73"/>
      <c r="AQ11" s="124"/>
      <c r="AR11" s="121" t="e">
        <f t="shared" si="9"/>
        <v>#DIV/0!</v>
      </c>
    </row>
    <row r="12" spans="1:44">
      <c r="A12" s="7">
        <v>7</v>
      </c>
      <c r="B12" s="9" t="s">
        <v>26</v>
      </c>
      <c r="C12" s="117"/>
      <c r="D12" s="79"/>
      <c r="E12" s="131"/>
      <c r="F12" s="118" t="e">
        <f t="shared" si="2"/>
        <v>#DIV/0!</v>
      </c>
      <c r="G12" s="79"/>
      <c r="H12" s="73"/>
      <c r="I12" s="124"/>
      <c r="J12" s="121" t="e">
        <f t="shared" si="3"/>
        <v>#DIV/0!</v>
      </c>
      <c r="K12" s="79"/>
      <c r="L12" s="79"/>
      <c r="M12" s="93"/>
      <c r="N12" s="125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8"/>
      <c r="Z12" s="73"/>
      <c r="AA12" s="154"/>
      <c r="AB12" s="144" t="e">
        <f t="shared" si="5"/>
        <v>#DIV/0!</v>
      </c>
      <c r="AC12" s="73"/>
      <c r="AD12" s="73"/>
      <c r="AE12" s="124"/>
      <c r="AF12" s="123" t="e">
        <f t="shared" si="6"/>
        <v>#DIV/0!</v>
      </c>
      <c r="AG12" s="73"/>
      <c r="AH12" s="73"/>
      <c r="AI12" s="124"/>
      <c r="AJ12" s="123" t="e">
        <f t="shared" si="7"/>
        <v>#DIV/0!</v>
      </c>
      <c r="AK12" s="73"/>
      <c r="AL12" s="73"/>
      <c r="AM12" s="124"/>
      <c r="AN12" s="121" t="e">
        <f t="shared" si="8"/>
        <v>#DIV/0!</v>
      </c>
      <c r="AO12" s="73"/>
      <c r="AP12" s="73"/>
      <c r="AQ12" s="124"/>
      <c r="AR12" s="121" t="e">
        <f t="shared" si="9"/>
        <v>#DIV/0!</v>
      </c>
    </row>
    <row r="13" spans="1:44">
      <c r="A13" s="7">
        <v>8</v>
      </c>
      <c r="B13" s="9" t="s">
        <v>166</v>
      </c>
      <c r="C13" s="117">
        <v>98.2</v>
      </c>
      <c r="D13" s="79"/>
      <c r="E13" s="135"/>
      <c r="F13" s="118" t="e">
        <f t="shared" si="2"/>
        <v>#DIV/0!</v>
      </c>
      <c r="G13" s="75">
        <v>36.799999999999997</v>
      </c>
      <c r="H13" s="75">
        <v>36.799999999999997</v>
      </c>
      <c r="I13" s="133">
        <v>36.799999999999997</v>
      </c>
      <c r="J13" s="118">
        <f t="shared" si="3"/>
        <v>10</v>
      </c>
      <c r="K13" s="75"/>
      <c r="L13" s="72"/>
      <c r="M13" s="136"/>
      <c r="N13" s="125" t="e">
        <f t="shared" si="4"/>
        <v>#DIV/0!</v>
      </c>
      <c r="O13" s="79">
        <v>470.3</v>
      </c>
      <c r="P13" s="79"/>
      <c r="Q13" s="81"/>
      <c r="R13" s="81" t="e">
        <f t="shared" si="0"/>
        <v>#DIV/0!</v>
      </c>
      <c r="S13" s="79"/>
      <c r="T13" s="73"/>
      <c r="U13" s="129"/>
      <c r="V13" s="81" t="e">
        <f t="shared" si="1"/>
        <v>#DIV/0!</v>
      </c>
      <c r="W13" s="7">
        <v>8</v>
      </c>
      <c r="X13" s="9" t="s">
        <v>27</v>
      </c>
      <c r="Y13" s="228"/>
      <c r="Z13" s="73"/>
      <c r="AA13" s="254"/>
      <c r="AB13" s="144" t="e">
        <f t="shared" si="5"/>
        <v>#DIV/0!</v>
      </c>
      <c r="AC13" s="337"/>
      <c r="AD13" s="75"/>
      <c r="AE13" s="133"/>
      <c r="AF13" s="118" t="e">
        <f t="shared" si="6"/>
        <v>#DIV/0!</v>
      </c>
      <c r="AG13" s="75">
        <v>757</v>
      </c>
      <c r="AH13" s="75"/>
      <c r="AI13" s="133"/>
      <c r="AJ13" s="118" t="e">
        <f t="shared" si="7"/>
        <v>#DIV/0!</v>
      </c>
      <c r="AK13" s="76"/>
      <c r="AL13" s="75"/>
      <c r="AM13" s="133"/>
      <c r="AN13" s="118" t="e">
        <f t="shared" si="8"/>
        <v>#DIV/0!</v>
      </c>
      <c r="AO13" s="72"/>
      <c r="AP13" s="72"/>
      <c r="AQ13" s="136"/>
      <c r="AR13" s="118" t="e">
        <f t="shared" si="9"/>
        <v>#DIV/0!</v>
      </c>
    </row>
    <row r="14" spans="1:44">
      <c r="A14" s="7">
        <v>9</v>
      </c>
      <c r="B14" s="9" t="s">
        <v>28</v>
      </c>
      <c r="C14" s="117"/>
      <c r="D14" s="79"/>
      <c r="E14" s="131"/>
      <c r="F14" s="118" t="e">
        <f t="shared" si="2"/>
        <v>#DIV/0!</v>
      </c>
      <c r="G14" s="134"/>
      <c r="H14" s="70"/>
      <c r="I14" s="120"/>
      <c r="J14" s="121" t="e">
        <f t="shared" si="3"/>
        <v>#DIV/0!</v>
      </c>
      <c r="K14" s="134"/>
      <c r="L14" s="70"/>
      <c r="M14" s="120"/>
      <c r="N14" s="125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9"/>
      <c r="V14" s="81" t="e">
        <f t="shared" si="1"/>
        <v>#DIV/0!</v>
      </c>
      <c r="W14" s="7">
        <v>9</v>
      </c>
      <c r="X14" s="9" t="s">
        <v>28</v>
      </c>
      <c r="Y14" s="228"/>
      <c r="Z14" s="73"/>
      <c r="AA14" s="154"/>
      <c r="AB14" s="144" t="e">
        <f t="shared" si="5"/>
        <v>#DIV/0!</v>
      </c>
      <c r="AC14" s="329"/>
      <c r="AD14" s="134"/>
      <c r="AE14" s="122"/>
      <c r="AF14" s="121" t="e">
        <f t="shared" si="6"/>
        <v>#DIV/0!</v>
      </c>
      <c r="AG14" s="329">
        <v>560.6</v>
      </c>
      <c r="AH14" s="134"/>
      <c r="AI14" s="122"/>
      <c r="AJ14" s="121" t="e">
        <f t="shared" si="7"/>
        <v>#DIV/0!</v>
      </c>
      <c r="AK14" s="70"/>
      <c r="AL14" s="70"/>
      <c r="AM14" s="120"/>
      <c r="AN14" s="121" t="e">
        <f t="shared" si="8"/>
        <v>#DIV/0!</v>
      </c>
      <c r="AO14" s="70"/>
      <c r="AP14" s="70"/>
      <c r="AQ14" s="120"/>
      <c r="AR14" s="121" t="e">
        <f t="shared" si="9"/>
        <v>#DIV/0!</v>
      </c>
    </row>
    <row r="15" spans="1:44">
      <c r="A15" s="7">
        <v>10</v>
      </c>
      <c r="B15" s="9" t="s">
        <v>29</v>
      </c>
      <c r="C15" s="117"/>
      <c r="D15" s="79"/>
      <c r="E15" s="131"/>
      <c r="F15" s="118" t="e">
        <f t="shared" si="2"/>
        <v>#DIV/0!</v>
      </c>
      <c r="G15" s="79"/>
      <c r="H15" s="79"/>
      <c r="I15" s="93"/>
      <c r="J15" s="118" t="e">
        <f t="shared" si="3"/>
        <v>#DIV/0!</v>
      </c>
      <c r="K15" s="79"/>
      <c r="L15" s="79"/>
      <c r="M15" s="93"/>
      <c r="N15" s="125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8"/>
      <c r="Z15" s="73"/>
      <c r="AA15" s="154"/>
      <c r="AB15" s="144" t="e">
        <f t="shared" si="5"/>
        <v>#DIV/0!</v>
      </c>
      <c r="AC15" s="73"/>
      <c r="AD15" s="73"/>
      <c r="AE15" s="124"/>
      <c r="AF15" s="144" t="e">
        <f t="shared" si="6"/>
        <v>#DIV/0!</v>
      </c>
      <c r="AG15" s="79"/>
      <c r="AH15" s="79"/>
      <c r="AI15" s="349"/>
      <c r="AJ15" s="118" t="e">
        <f t="shared" si="7"/>
        <v>#DIV/0!</v>
      </c>
      <c r="AK15" s="73"/>
      <c r="AL15" s="73"/>
      <c r="AM15" s="124"/>
      <c r="AN15" s="118" t="e">
        <f t="shared" si="8"/>
        <v>#DIV/0!</v>
      </c>
      <c r="AO15" s="73"/>
      <c r="AP15" s="73"/>
      <c r="AQ15" s="124"/>
      <c r="AR15" s="118" t="e">
        <f t="shared" si="9"/>
        <v>#DIV/0!</v>
      </c>
    </row>
    <row r="16" spans="1:44">
      <c r="A16" s="7">
        <v>11</v>
      </c>
      <c r="B16" s="9" t="s">
        <v>30</v>
      </c>
      <c r="C16" s="117"/>
      <c r="D16" s="79"/>
      <c r="E16" s="131"/>
      <c r="F16" s="118" t="e">
        <f t="shared" si="2"/>
        <v>#DIV/0!</v>
      </c>
      <c r="G16" s="134"/>
      <c r="H16" s="70"/>
      <c r="I16" s="120"/>
      <c r="J16" s="121" t="e">
        <f t="shared" si="3"/>
        <v>#DIV/0!</v>
      </c>
      <c r="K16" s="134"/>
      <c r="L16" s="134"/>
      <c r="M16" s="122"/>
      <c r="N16" s="125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8"/>
      <c r="Z16" s="73"/>
      <c r="AA16" s="154"/>
      <c r="AB16" s="144" t="e">
        <f t="shared" si="5"/>
        <v>#DIV/0!</v>
      </c>
      <c r="AC16" s="70"/>
      <c r="AD16" s="70"/>
      <c r="AE16" s="120"/>
      <c r="AF16" s="123" t="e">
        <f t="shared" si="6"/>
        <v>#DIV/0!</v>
      </c>
      <c r="AG16" s="70"/>
      <c r="AH16" s="70"/>
      <c r="AI16" s="120"/>
      <c r="AJ16" s="123" t="e">
        <f t="shared" si="7"/>
        <v>#DIV/0!</v>
      </c>
      <c r="AK16" s="70"/>
      <c r="AL16" s="70"/>
      <c r="AM16" s="120"/>
      <c r="AN16" s="121" t="e">
        <f t="shared" si="8"/>
        <v>#DIV/0!</v>
      </c>
      <c r="AO16" s="70"/>
      <c r="AP16" s="70"/>
      <c r="AQ16" s="120"/>
      <c r="AR16" s="121" t="e">
        <f t="shared" si="9"/>
        <v>#DIV/0!</v>
      </c>
    </row>
    <row r="17" spans="1:44">
      <c r="A17" s="7">
        <v>12</v>
      </c>
      <c r="B17" s="9" t="s">
        <v>31</v>
      </c>
      <c r="C17" s="117"/>
      <c r="D17" s="79"/>
      <c r="E17" s="131"/>
      <c r="F17" s="118" t="e">
        <f t="shared" si="2"/>
        <v>#DIV/0!</v>
      </c>
      <c r="G17" s="79"/>
      <c r="H17" s="73"/>
      <c r="I17" s="124"/>
      <c r="J17" s="110" t="e">
        <f t="shared" si="3"/>
        <v>#DIV/0!</v>
      </c>
      <c r="K17" s="79"/>
      <c r="L17" s="79"/>
      <c r="M17" s="93"/>
      <c r="N17" s="125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8"/>
      <c r="Z17" s="73"/>
      <c r="AA17" s="154"/>
      <c r="AB17" s="144" t="e">
        <f t="shared" si="5"/>
        <v>#DIV/0!</v>
      </c>
      <c r="AC17" s="73"/>
      <c r="AD17" s="255"/>
      <c r="AE17" s="124"/>
      <c r="AF17" s="137" t="e">
        <f t="shared" si="6"/>
        <v>#DIV/0!</v>
      </c>
      <c r="AG17" s="73"/>
      <c r="AH17" s="73"/>
      <c r="AI17" s="124"/>
      <c r="AJ17" s="137" t="e">
        <f t="shared" si="7"/>
        <v>#DIV/0!</v>
      </c>
      <c r="AK17" s="73"/>
      <c r="AL17" s="73"/>
      <c r="AM17" s="124"/>
      <c r="AN17" s="110" t="e">
        <f t="shared" si="8"/>
        <v>#DIV/0!</v>
      </c>
      <c r="AO17" s="73"/>
      <c r="AP17" s="73"/>
      <c r="AQ17" s="124"/>
      <c r="AR17" s="110" t="e">
        <f t="shared" si="9"/>
        <v>#DIV/0!</v>
      </c>
    </row>
    <row r="18" spans="1:44" ht="30">
      <c r="A18" s="7">
        <v>13</v>
      </c>
      <c r="B18" s="352" t="s">
        <v>163</v>
      </c>
      <c r="C18" s="117">
        <v>290</v>
      </c>
      <c r="D18" s="79"/>
      <c r="E18" s="135"/>
      <c r="F18" s="118" t="e">
        <f t="shared" si="2"/>
        <v>#DIV/0!</v>
      </c>
      <c r="G18" s="134">
        <v>64</v>
      </c>
      <c r="H18" s="134"/>
      <c r="I18" s="122"/>
      <c r="J18" s="110" t="e">
        <f t="shared" si="3"/>
        <v>#DIV/0!</v>
      </c>
      <c r="K18" s="134"/>
      <c r="L18" s="134"/>
      <c r="M18" s="122"/>
      <c r="N18" s="125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2" t="s">
        <v>161</v>
      </c>
      <c r="Y18" s="228"/>
      <c r="Z18" s="73"/>
      <c r="AA18" s="254"/>
      <c r="AB18" s="144" t="e">
        <f t="shared" si="5"/>
        <v>#DIV/0!</v>
      </c>
      <c r="AC18" s="134">
        <v>406</v>
      </c>
      <c r="AD18" s="134">
        <v>406</v>
      </c>
      <c r="AE18" s="122">
        <v>1044.5999999999999</v>
      </c>
      <c r="AF18" s="110">
        <f t="shared" si="6"/>
        <v>25.729064039408868</v>
      </c>
      <c r="AG18" s="134">
        <v>1080</v>
      </c>
      <c r="AH18" s="134"/>
      <c r="AI18" s="122"/>
      <c r="AJ18" s="110" t="e">
        <f t="shared" si="7"/>
        <v>#DIV/0!</v>
      </c>
      <c r="AK18" s="70"/>
      <c r="AL18" s="70"/>
      <c r="AM18" s="120"/>
      <c r="AN18" s="110" t="e">
        <f t="shared" si="8"/>
        <v>#DIV/0!</v>
      </c>
      <c r="AO18" s="70"/>
      <c r="AP18" s="70"/>
      <c r="AQ18" s="120"/>
      <c r="AR18" s="110" t="e">
        <f t="shared" si="9"/>
        <v>#DIV/0!</v>
      </c>
    </row>
    <row r="19" spans="1:44">
      <c r="A19" s="7">
        <v>14</v>
      </c>
      <c r="B19" s="9" t="s">
        <v>33</v>
      </c>
      <c r="C19" s="117"/>
      <c r="D19" s="79"/>
      <c r="E19" s="213"/>
      <c r="F19" s="118" t="e">
        <f t="shared" si="2"/>
        <v>#DIV/0!</v>
      </c>
      <c r="G19" s="79"/>
      <c r="H19" s="79"/>
      <c r="I19" s="121"/>
      <c r="J19" s="121" t="e">
        <f t="shared" si="3"/>
        <v>#DIV/0!</v>
      </c>
      <c r="K19" s="79"/>
      <c r="L19" s="79"/>
      <c r="M19" s="121"/>
      <c r="N19" s="125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8"/>
      <c r="Z19" s="79"/>
      <c r="AA19" s="131"/>
      <c r="AB19" s="118" t="e">
        <f t="shared" si="5"/>
        <v>#DIV/0!</v>
      </c>
      <c r="AC19" s="79"/>
      <c r="AD19" s="79"/>
      <c r="AE19" s="121"/>
      <c r="AF19" s="121" t="e">
        <f t="shared" si="6"/>
        <v>#DIV/0!</v>
      </c>
      <c r="AG19" s="73"/>
      <c r="AH19" s="73"/>
      <c r="AI19" s="123"/>
      <c r="AJ19" s="123" t="e">
        <f t="shared" si="7"/>
        <v>#DIV/0!</v>
      </c>
      <c r="AK19" s="73"/>
      <c r="AL19" s="73"/>
      <c r="AM19" s="123"/>
      <c r="AN19" s="121" t="e">
        <f t="shared" si="8"/>
        <v>#DIV/0!</v>
      </c>
      <c r="AO19" s="73"/>
      <c r="AP19" s="73"/>
      <c r="AQ19" s="123"/>
      <c r="AR19" s="121" t="e">
        <f t="shared" si="9"/>
        <v>#DIV/0!</v>
      </c>
    </row>
    <row r="20" spans="1:44">
      <c r="A20" s="7">
        <v>15</v>
      </c>
      <c r="B20" s="9" t="s">
        <v>153</v>
      </c>
      <c r="C20" s="103"/>
      <c r="D20" s="134"/>
      <c r="E20" s="139"/>
      <c r="F20" s="118" t="e">
        <f t="shared" si="2"/>
        <v>#DIV/0!</v>
      </c>
      <c r="G20" s="79"/>
      <c r="H20" s="79"/>
      <c r="I20" s="93"/>
      <c r="J20" s="125" t="e">
        <f t="shared" si="3"/>
        <v>#DIV/0!</v>
      </c>
      <c r="K20" s="79"/>
      <c r="L20" s="79"/>
      <c r="M20" s="93"/>
      <c r="N20" s="125" t="e">
        <f t="shared" si="4"/>
        <v>#DIV/0!</v>
      </c>
      <c r="O20" s="79"/>
      <c r="P20" s="73"/>
      <c r="Q20" s="140"/>
      <c r="R20" s="81" t="e">
        <f t="shared" si="0"/>
        <v>#DIV/0!</v>
      </c>
      <c r="S20" s="79"/>
      <c r="T20" s="73"/>
      <c r="U20" s="140"/>
      <c r="V20" s="81" t="e">
        <f t="shared" si="1"/>
        <v>#DIV/0!</v>
      </c>
      <c r="W20" s="7">
        <v>15</v>
      </c>
      <c r="X20" s="9" t="s">
        <v>153</v>
      </c>
      <c r="Y20" s="104"/>
      <c r="Z20" s="70"/>
      <c r="AA20" s="256"/>
      <c r="AB20" s="144" t="e">
        <f t="shared" si="5"/>
        <v>#DIV/0!</v>
      </c>
      <c r="AC20" s="73"/>
      <c r="AD20" s="73"/>
      <c r="AE20" s="124"/>
      <c r="AF20" s="138" t="e">
        <f t="shared" si="6"/>
        <v>#DIV/0!</v>
      </c>
      <c r="AG20" s="73"/>
      <c r="AH20" s="73"/>
      <c r="AI20" s="124"/>
      <c r="AJ20" s="138" t="e">
        <f t="shared" si="7"/>
        <v>#DIV/0!</v>
      </c>
      <c r="AK20" s="73"/>
      <c r="AL20" s="73"/>
      <c r="AM20" s="124"/>
      <c r="AN20" s="125" t="e">
        <f t="shared" si="8"/>
        <v>#DIV/0!</v>
      </c>
      <c r="AO20" s="73"/>
      <c r="AP20" s="73"/>
      <c r="AQ20" s="124"/>
      <c r="AR20" s="125" t="e">
        <f t="shared" si="9"/>
        <v>#DIV/0!</v>
      </c>
    </row>
    <row r="21" spans="1:44">
      <c r="A21" s="7">
        <v>16</v>
      </c>
      <c r="B21" s="9" t="s">
        <v>93</v>
      </c>
      <c r="C21" s="117"/>
      <c r="D21" s="79"/>
      <c r="E21" s="131"/>
      <c r="F21" s="118" t="e">
        <f t="shared" si="2"/>
        <v>#DIV/0!</v>
      </c>
      <c r="G21" s="79"/>
      <c r="H21" s="73"/>
      <c r="I21" s="123"/>
      <c r="J21" s="110" t="e">
        <f t="shared" si="3"/>
        <v>#DIV/0!</v>
      </c>
      <c r="K21" s="79"/>
      <c r="L21" s="79"/>
      <c r="M21" s="141"/>
      <c r="N21" s="125" t="e">
        <f t="shared" si="4"/>
        <v>#DIV/0!</v>
      </c>
      <c r="O21" s="79"/>
      <c r="P21" s="73"/>
      <c r="Q21" s="140"/>
      <c r="R21" s="81" t="e">
        <f t="shared" si="0"/>
        <v>#DIV/0!</v>
      </c>
      <c r="S21" s="79"/>
      <c r="T21" s="73"/>
      <c r="U21" s="140"/>
      <c r="V21" s="81" t="e">
        <f t="shared" si="1"/>
        <v>#DIV/0!</v>
      </c>
      <c r="W21" s="7">
        <v>16</v>
      </c>
      <c r="X21" s="9" t="s">
        <v>93</v>
      </c>
      <c r="Y21" s="228"/>
      <c r="Z21" s="73"/>
      <c r="AA21" s="154"/>
      <c r="AB21" s="144" t="e">
        <f t="shared" si="5"/>
        <v>#DIV/0!</v>
      </c>
      <c r="AC21" s="79">
        <v>146</v>
      </c>
      <c r="AD21" s="79">
        <v>146</v>
      </c>
      <c r="AE21" s="121">
        <v>496.4</v>
      </c>
      <c r="AF21" s="110">
        <f t="shared" si="6"/>
        <v>34</v>
      </c>
      <c r="AG21" s="73"/>
      <c r="AH21" s="73"/>
      <c r="AI21" s="123"/>
      <c r="AJ21" s="137" t="e">
        <f t="shared" si="7"/>
        <v>#DIV/0!</v>
      </c>
      <c r="AK21" s="73"/>
      <c r="AL21" s="73"/>
      <c r="AM21" s="123"/>
      <c r="AN21" s="110" t="e">
        <f t="shared" si="8"/>
        <v>#DIV/0!</v>
      </c>
      <c r="AO21" s="73"/>
      <c r="AP21" s="73"/>
      <c r="AQ21" s="123"/>
      <c r="AR21" s="110" t="e">
        <f t="shared" si="9"/>
        <v>#DIV/0!</v>
      </c>
    </row>
    <row r="22" spans="1:44">
      <c r="A22" s="7">
        <v>17</v>
      </c>
      <c r="B22" s="9" t="s">
        <v>103</v>
      </c>
      <c r="C22" s="117"/>
      <c r="D22" s="79"/>
      <c r="E22" s="131"/>
      <c r="F22" s="118" t="e">
        <f t="shared" si="2"/>
        <v>#DIV/0!</v>
      </c>
      <c r="G22" s="79"/>
      <c r="H22" s="73"/>
      <c r="I22" s="123"/>
      <c r="J22" s="110" t="e">
        <f t="shared" si="3"/>
        <v>#DIV/0!</v>
      </c>
      <c r="K22" s="79"/>
      <c r="L22" s="79"/>
      <c r="M22" s="141"/>
      <c r="N22" s="125" t="e">
        <f t="shared" si="4"/>
        <v>#DIV/0!</v>
      </c>
      <c r="O22" s="79"/>
      <c r="P22" s="73"/>
      <c r="Q22" s="140"/>
      <c r="R22" s="81" t="e">
        <f t="shared" si="0"/>
        <v>#DIV/0!</v>
      </c>
      <c r="S22" s="79"/>
      <c r="T22" s="73"/>
      <c r="U22" s="140"/>
      <c r="V22" s="81" t="e">
        <f t="shared" si="1"/>
        <v>#DIV/0!</v>
      </c>
      <c r="W22" s="7">
        <v>17</v>
      </c>
      <c r="X22" s="9" t="s">
        <v>103</v>
      </c>
      <c r="Y22" s="228"/>
      <c r="Z22" s="73"/>
      <c r="AA22" s="154"/>
      <c r="AB22" s="144" t="e">
        <f t="shared" si="5"/>
        <v>#DIV/0!</v>
      </c>
      <c r="AC22" s="79">
        <v>840</v>
      </c>
      <c r="AD22" s="79">
        <v>840</v>
      </c>
      <c r="AE22" s="121">
        <v>799</v>
      </c>
      <c r="AF22" s="110">
        <f t="shared" si="6"/>
        <v>9.511904761904761</v>
      </c>
      <c r="AG22" s="73"/>
      <c r="AH22" s="73"/>
      <c r="AI22" s="123"/>
      <c r="AJ22" s="137" t="e">
        <f t="shared" si="7"/>
        <v>#DIV/0!</v>
      </c>
      <c r="AK22" s="79">
        <v>682</v>
      </c>
      <c r="AL22" s="79"/>
      <c r="AM22" s="339"/>
      <c r="AN22" s="110" t="e">
        <f t="shared" si="8"/>
        <v>#DIV/0!</v>
      </c>
      <c r="AO22" s="73"/>
      <c r="AP22" s="73"/>
      <c r="AQ22" s="123"/>
      <c r="AR22" s="110" t="e">
        <f t="shared" si="9"/>
        <v>#DIV/0!</v>
      </c>
    </row>
    <row r="23" spans="1:44" ht="14.25" customHeight="1">
      <c r="A23" s="7">
        <v>18</v>
      </c>
      <c r="B23" s="9" t="s">
        <v>114</v>
      </c>
      <c r="C23" s="117"/>
      <c r="D23" s="79"/>
      <c r="E23" s="131"/>
      <c r="F23" s="118" t="e">
        <f t="shared" si="2"/>
        <v>#DIV/0!</v>
      </c>
      <c r="G23" s="79"/>
      <c r="H23" s="73"/>
      <c r="I23" s="123"/>
      <c r="J23" s="110" t="e">
        <f t="shared" si="3"/>
        <v>#DIV/0!</v>
      </c>
      <c r="K23" s="79"/>
      <c r="L23" s="79"/>
      <c r="M23" s="141"/>
      <c r="N23" s="125" t="e">
        <f t="shared" si="4"/>
        <v>#DIV/0!</v>
      </c>
      <c r="O23" s="79"/>
      <c r="P23" s="79"/>
      <c r="Q23" s="294"/>
      <c r="R23" s="81" t="e">
        <f t="shared" si="0"/>
        <v>#DIV/0!</v>
      </c>
      <c r="S23" s="79"/>
      <c r="T23" s="73"/>
      <c r="U23" s="140"/>
      <c r="V23" s="81" t="e">
        <f t="shared" si="1"/>
        <v>#DIV/0!</v>
      </c>
      <c r="W23" s="7">
        <v>19</v>
      </c>
      <c r="X23" s="9" t="s">
        <v>102</v>
      </c>
      <c r="Y23" s="228"/>
      <c r="Z23" s="73"/>
      <c r="AA23" s="154"/>
      <c r="AB23" s="144" t="e">
        <f t="shared" si="5"/>
        <v>#DIV/0!</v>
      </c>
      <c r="AC23" s="81"/>
      <c r="AD23" s="79"/>
      <c r="AE23" s="121"/>
      <c r="AF23" s="110" t="e">
        <f t="shared" si="6"/>
        <v>#DIV/0!</v>
      </c>
      <c r="AG23" s="79"/>
      <c r="AH23" s="79"/>
      <c r="AI23" s="121"/>
      <c r="AJ23" s="110" t="e">
        <f t="shared" si="7"/>
        <v>#DIV/0!</v>
      </c>
      <c r="AK23" s="73"/>
      <c r="AL23" s="73"/>
      <c r="AM23" s="123"/>
      <c r="AN23" s="110" t="e">
        <f t="shared" si="8"/>
        <v>#DIV/0!</v>
      </c>
      <c r="AO23" s="73"/>
      <c r="AP23" s="73"/>
      <c r="AQ23" s="123"/>
      <c r="AR23" s="110" t="e">
        <f t="shared" si="9"/>
        <v>#DIV/0!</v>
      </c>
    </row>
    <row r="24" spans="1:44" ht="14.25" customHeight="1">
      <c r="A24" s="7">
        <v>19</v>
      </c>
      <c r="B24" s="31" t="s">
        <v>102</v>
      </c>
      <c r="C24" s="117"/>
      <c r="D24" s="79"/>
      <c r="E24" s="131"/>
      <c r="F24" s="118" t="e">
        <f t="shared" si="2"/>
        <v>#DIV/0!</v>
      </c>
      <c r="G24" s="79"/>
      <c r="H24" s="73"/>
      <c r="I24" s="123"/>
      <c r="J24" s="110" t="e">
        <f t="shared" si="3"/>
        <v>#DIV/0!</v>
      </c>
      <c r="K24" s="79"/>
      <c r="L24" s="79"/>
      <c r="M24" s="141"/>
      <c r="N24" s="125" t="e">
        <f t="shared" si="4"/>
        <v>#DIV/0!</v>
      </c>
      <c r="O24" s="79"/>
      <c r="P24" s="73"/>
      <c r="Q24" s="140"/>
      <c r="R24" s="81" t="e">
        <f t="shared" si="0"/>
        <v>#DIV/0!</v>
      </c>
      <c r="S24" s="79"/>
      <c r="T24" s="73"/>
      <c r="U24" s="140"/>
      <c r="V24" s="81" t="e">
        <f t="shared" si="1"/>
        <v>#DIV/0!</v>
      </c>
      <c r="W24" s="7">
        <v>20</v>
      </c>
      <c r="X24" s="31" t="s">
        <v>98</v>
      </c>
      <c r="Y24" s="228"/>
      <c r="Z24" s="73"/>
      <c r="AA24" s="154"/>
      <c r="AB24" s="144" t="e">
        <f t="shared" si="5"/>
        <v>#DIV/0!</v>
      </c>
      <c r="AC24" s="73"/>
      <c r="AD24" s="73"/>
      <c r="AE24" s="123"/>
      <c r="AF24" s="137" t="e">
        <f t="shared" si="6"/>
        <v>#DIV/0!</v>
      </c>
      <c r="AG24" s="73"/>
      <c r="AH24" s="73"/>
      <c r="AI24" s="123"/>
      <c r="AJ24" s="137" t="e">
        <f t="shared" si="7"/>
        <v>#DIV/0!</v>
      </c>
      <c r="AK24" s="73"/>
      <c r="AL24" s="73"/>
      <c r="AM24" s="123"/>
      <c r="AN24" s="110" t="e">
        <f t="shared" si="8"/>
        <v>#DIV/0!</v>
      </c>
      <c r="AO24" s="73"/>
      <c r="AP24" s="73"/>
      <c r="AQ24" s="123"/>
      <c r="AR24" s="110" t="e">
        <f t="shared" si="9"/>
        <v>#DIV/0!</v>
      </c>
    </row>
    <row r="25" spans="1:44" ht="14.25" customHeight="1">
      <c r="A25" s="7">
        <v>20</v>
      </c>
      <c r="B25" s="9" t="s">
        <v>36</v>
      </c>
      <c r="C25" s="117"/>
      <c r="D25" s="79"/>
      <c r="E25" s="142"/>
      <c r="F25" s="118" t="e">
        <f t="shared" si="2"/>
        <v>#DIV/0!</v>
      </c>
      <c r="G25" s="79"/>
      <c r="H25" s="73"/>
      <c r="I25" s="123"/>
      <c r="J25" s="121" t="e">
        <f t="shared" si="3"/>
        <v>#DIV/0!</v>
      </c>
      <c r="K25" s="79"/>
      <c r="L25" s="73"/>
      <c r="M25" s="123"/>
      <c r="N25" s="125" t="e">
        <f t="shared" si="4"/>
        <v>#DIV/0!</v>
      </c>
      <c r="O25" s="79"/>
      <c r="P25" s="73"/>
      <c r="Q25" s="140"/>
      <c r="R25" s="81" t="e">
        <f t="shared" si="0"/>
        <v>#DIV/0!</v>
      </c>
      <c r="S25" s="79"/>
      <c r="T25" s="73"/>
      <c r="U25" s="140"/>
      <c r="V25" s="81" t="e">
        <f t="shared" ref="V25:V30" si="10">U25/T25*10</f>
        <v>#DIV/0!</v>
      </c>
      <c r="W25" s="7">
        <v>21</v>
      </c>
      <c r="X25" s="9" t="s">
        <v>36</v>
      </c>
      <c r="Y25" s="228"/>
      <c r="Z25" s="73"/>
      <c r="AA25" s="151"/>
      <c r="AB25" s="144" t="e">
        <f t="shared" si="5"/>
        <v>#DIV/0!</v>
      </c>
      <c r="AC25" s="73"/>
      <c r="AD25" s="73"/>
      <c r="AE25" s="123"/>
      <c r="AF25" s="123" t="e">
        <f t="shared" si="6"/>
        <v>#DIV/0!</v>
      </c>
      <c r="AG25" s="73"/>
      <c r="AH25" s="73"/>
      <c r="AI25" s="123"/>
      <c r="AJ25" s="123" t="e">
        <f t="shared" si="7"/>
        <v>#DIV/0!</v>
      </c>
      <c r="AK25" s="73"/>
      <c r="AL25" s="73"/>
      <c r="AM25" s="123"/>
      <c r="AN25" s="121" t="e">
        <f t="shared" si="8"/>
        <v>#DIV/0!</v>
      </c>
      <c r="AO25" s="73"/>
      <c r="AP25" s="73"/>
      <c r="AQ25" s="123"/>
      <c r="AR25" s="121" t="e">
        <f t="shared" si="9"/>
        <v>#DIV/0!</v>
      </c>
    </row>
    <row r="26" spans="1:44" ht="15" customHeight="1">
      <c r="A26" s="7">
        <v>21</v>
      </c>
      <c r="B26" s="10" t="s">
        <v>37</v>
      </c>
      <c r="C26" s="216">
        <f>SUM(C7:C25)</f>
        <v>388.2</v>
      </c>
      <c r="D26" s="214">
        <f>SUM(D7:D25)</f>
        <v>0</v>
      </c>
      <c r="E26" s="214">
        <f>SUM(E7:E25)</f>
        <v>0</v>
      </c>
      <c r="F26" s="118" t="e">
        <f t="shared" si="2"/>
        <v>#DIV/0!</v>
      </c>
      <c r="G26" s="79">
        <f>SUM(G7:G25)</f>
        <v>538.79999999999995</v>
      </c>
      <c r="H26" s="147">
        <f>SUM(H7:H20)</f>
        <v>474.8</v>
      </c>
      <c r="I26" s="204">
        <f>SUM(I7:I20)</f>
        <v>1182.2</v>
      </c>
      <c r="J26" s="125">
        <f t="shared" si="3"/>
        <v>24.898904802021903</v>
      </c>
      <c r="K26" s="73">
        <f>SUM(K7:K25)</f>
        <v>0</v>
      </c>
      <c r="L26" s="147">
        <f>SUM(L7:L25)</f>
        <v>0</v>
      </c>
      <c r="M26" s="81">
        <f>SUM(M7:M25)</f>
        <v>0</v>
      </c>
      <c r="N26" s="125" t="e">
        <f t="shared" si="4"/>
        <v>#DIV/0!</v>
      </c>
      <c r="O26" s="321">
        <f>SUM(O7:O25)</f>
        <v>470.3</v>
      </c>
      <c r="P26" s="149">
        <f>SUM(P7:P25)</f>
        <v>0</v>
      </c>
      <c r="Q26" s="84">
        <f>SUM(Q7:Q25)</f>
        <v>0</v>
      </c>
      <c r="R26" s="81" t="e">
        <f t="shared" si="0"/>
        <v>#DIV/0!</v>
      </c>
      <c r="S26" s="149">
        <f>SUM(S7:S25)</f>
        <v>0</v>
      </c>
      <c r="T26" s="149">
        <f>SUM(T7:T25)</f>
        <v>0</v>
      </c>
      <c r="U26" s="206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5">
        <f>SUM(Y7:Y25)</f>
        <v>0</v>
      </c>
      <c r="Z26" s="146">
        <f>SUM(Z7:Z25)</f>
        <v>0</v>
      </c>
      <c r="AA26" s="146">
        <f>SUM(AA7:AA25)</f>
        <v>0</v>
      </c>
      <c r="AB26" s="118" t="e">
        <f t="shared" si="5"/>
        <v>#DIV/0!</v>
      </c>
      <c r="AC26" s="299">
        <f>SUM(AC7:AC25)</f>
        <v>2344</v>
      </c>
      <c r="AD26" s="205">
        <f>SUM(AD7:AD25)</f>
        <v>2344</v>
      </c>
      <c r="AE26" s="204">
        <f>SUM(AE7:AE25)</f>
        <v>4094.9</v>
      </c>
      <c r="AF26" s="125">
        <f t="shared" si="6"/>
        <v>17.469709897610922</v>
      </c>
      <c r="AG26" s="81">
        <f>SUM(AG7:AG25)</f>
        <v>2397.6</v>
      </c>
      <c r="AH26" s="147">
        <f>SUM(AH7:AH25)</f>
        <v>0</v>
      </c>
      <c r="AI26" s="204">
        <f>SUM(AI7:AI25)</f>
        <v>0</v>
      </c>
      <c r="AJ26" s="125" t="e">
        <f t="shared" si="7"/>
        <v>#DIV/0!</v>
      </c>
      <c r="AK26" s="79">
        <f>SUM(AK7:AK25)</f>
        <v>682</v>
      </c>
      <c r="AL26" s="147">
        <f>SUM(AL7:AL25)</f>
        <v>0</v>
      </c>
      <c r="AM26" s="340">
        <f>SUM(AM7:AM25)</f>
        <v>0</v>
      </c>
      <c r="AN26" s="125" t="e">
        <f t="shared" si="8"/>
        <v>#DIV/0!</v>
      </c>
      <c r="AO26" s="79">
        <f>SUM(AO7:AO25)</f>
        <v>0</v>
      </c>
      <c r="AP26" s="147">
        <f>SUM(AP7:AP25)</f>
        <v>0</v>
      </c>
      <c r="AQ26" s="204">
        <f>SUM(AQ7:AQ25)</f>
        <v>0</v>
      </c>
      <c r="AR26" s="125" t="e">
        <f t="shared" si="9"/>
        <v>#DIV/0!</v>
      </c>
    </row>
    <row r="27" spans="1:44" ht="14.25" customHeight="1">
      <c r="A27" s="7">
        <v>22</v>
      </c>
      <c r="B27" s="9" t="s">
        <v>38</v>
      </c>
      <c r="C27" s="150"/>
      <c r="D27" s="73"/>
      <c r="E27" s="151"/>
      <c r="F27" s="144" t="e">
        <f t="shared" si="2"/>
        <v>#DIV/0!</v>
      </c>
      <c r="G27" s="73"/>
      <c r="H27" s="73"/>
      <c r="I27" s="143"/>
      <c r="J27" s="138" t="e">
        <f t="shared" si="3"/>
        <v>#DIV/0!</v>
      </c>
      <c r="K27" s="147">
        <v>500</v>
      </c>
      <c r="L27" s="79"/>
      <c r="M27" s="212"/>
      <c r="N27" s="125" t="e">
        <f t="shared" si="4"/>
        <v>#DIV/0!</v>
      </c>
      <c r="O27" s="152"/>
      <c r="P27" s="73"/>
      <c r="Q27" s="153"/>
      <c r="R27" s="129" t="e">
        <f t="shared" si="0"/>
        <v>#DIV/0!</v>
      </c>
      <c r="S27" s="152"/>
      <c r="T27" s="73"/>
      <c r="U27" s="153"/>
      <c r="V27" s="129" t="e">
        <f t="shared" si="10"/>
        <v>#DIV/0!</v>
      </c>
      <c r="W27" s="7">
        <v>23</v>
      </c>
      <c r="X27" s="9" t="s">
        <v>38</v>
      </c>
      <c r="Y27" s="150"/>
      <c r="Z27" s="73"/>
      <c r="AA27" s="151"/>
      <c r="AB27" s="144" t="e">
        <f t="shared" si="5"/>
        <v>#DIV/0!</v>
      </c>
      <c r="AC27" s="79">
        <v>1020</v>
      </c>
      <c r="AD27" s="290">
        <v>1020</v>
      </c>
      <c r="AE27" s="212">
        <v>2091</v>
      </c>
      <c r="AF27" s="125">
        <f t="shared" si="6"/>
        <v>20.5</v>
      </c>
      <c r="AG27" s="79">
        <v>2100</v>
      </c>
      <c r="AH27" s="79"/>
      <c r="AI27" s="212"/>
      <c r="AJ27" s="125" t="e">
        <f t="shared" si="7"/>
        <v>#DIV/0!</v>
      </c>
      <c r="AK27" s="73"/>
      <c r="AL27" s="73"/>
      <c r="AM27" s="143"/>
      <c r="AN27" s="138" t="e">
        <f t="shared" si="8"/>
        <v>#DIV/0!</v>
      </c>
      <c r="AO27" s="73"/>
      <c r="AP27" s="73"/>
      <c r="AQ27" s="143"/>
      <c r="AR27" s="138" t="e">
        <f t="shared" si="9"/>
        <v>#DIV/0!</v>
      </c>
    </row>
    <row r="28" spans="1:44" ht="14.25" customHeight="1">
      <c r="A28" s="7">
        <v>23</v>
      </c>
      <c r="B28" s="9" t="s">
        <v>39</v>
      </c>
      <c r="C28" s="150"/>
      <c r="D28" s="73"/>
      <c r="E28" s="154"/>
      <c r="F28" s="144" t="e">
        <f t="shared" si="2"/>
        <v>#DIV/0!</v>
      </c>
      <c r="G28" s="73"/>
      <c r="H28" s="73"/>
      <c r="I28" s="124"/>
      <c r="J28" s="137" t="e">
        <f t="shared" si="3"/>
        <v>#DIV/0!</v>
      </c>
      <c r="K28" s="73"/>
      <c r="L28" s="73"/>
      <c r="M28" s="143"/>
      <c r="N28" s="138" t="e">
        <f t="shared" si="4"/>
        <v>#DIV/0!</v>
      </c>
      <c r="O28" s="152"/>
      <c r="P28" s="73"/>
      <c r="Q28" s="140"/>
      <c r="R28" s="129" t="e">
        <f t="shared" si="0"/>
        <v>#DIV/0!</v>
      </c>
      <c r="S28" s="152"/>
      <c r="T28" s="73"/>
      <c r="U28" s="140"/>
      <c r="V28" s="129" t="e">
        <f t="shared" si="10"/>
        <v>#DIV/0!</v>
      </c>
      <c r="W28" s="7">
        <v>24</v>
      </c>
      <c r="X28" s="9" t="s">
        <v>39</v>
      </c>
      <c r="Y28" s="150"/>
      <c r="Z28" s="73"/>
      <c r="AA28" s="154"/>
      <c r="AB28" s="144" t="e">
        <f t="shared" si="5"/>
        <v>#DIV/0!</v>
      </c>
      <c r="AC28" s="73"/>
      <c r="AD28" s="73"/>
      <c r="AE28" s="124"/>
      <c r="AF28" s="137" t="e">
        <f t="shared" si="6"/>
        <v>#DIV/0!</v>
      </c>
      <c r="AG28" s="73"/>
      <c r="AH28" s="73"/>
      <c r="AI28" s="124"/>
      <c r="AJ28" s="137" t="e">
        <f t="shared" si="7"/>
        <v>#DIV/0!</v>
      </c>
      <c r="AK28" s="73"/>
      <c r="AL28" s="73"/>
      <c r="AM28" s="124"/>
      <c r="AN28" s="137" t="e">
        <f t="shared" si="8"/>
        <v>#DIV/0!</v>
      </c>
      <c r="AO28" s="73"/>
      <c r="AP28" s="73"/>
      <c r="AQ28" s="124"/>
      <c r="AR28" s="137" t="e">
        <f t="shared" si="9"/>
        <v>#DIV/0!</v>
      </c>
    </row>
    <row r="29" spans="1:44" ht="15.75" customHeight="1">
      <c r="A29" s="7">
        <v>24</v>
      </c>
      <c r="B29" s="10" t="s">
        <v>40</v>
      </c>
      <c r="C29" s="217">
        <f>SUM(C26:C28)</f>
        <v>388.2</v>
      </c>
      <c r="D29" s="215">
        <f>SUM(D26:D28)</f>
        <v>0</v>
      </c>
      <c r="E29" s="215">
        <f>SUM(E26:E28)</f>
        <v>0</v>
      </c>
      <c r="F29" s="118" t="e">
        <f t="shared" si="2"/>
        <v>#DIV/0!</v>
      </c>
      <c r="G29" s="147">
        <f>SUM(G26:G28)</f>
        <v>538.79999999999995</v>
      </c>
      <c r="H29" s="147">
        <f>SUM(H26:H28)</f>
        <v>474.8</v>
      </c>
      <c r="I29" s="204">
        <f>SUM(I26:I28)</f>
        <v>1182.2</v>
      </c>
      <c r="J29" s="125">
        <f t="shared" si="3"/>
        <v>24.898904802021903</v>
      </c>
      <c r="K29" s="147">
        <f>SUM(K26:K28)</f>
        <v>500</v>
      </c>
      <c r="L29" s="147">
        <f>SUM(L26:L28)</f>
        <v>0</v>
      </c>
      <c r="M29" s="81">
        <f>SUM(M26:M28)</f>
        <v>0</v>
      </c>
      <c r="N29" s="125" t="e">
        <f t="shared" si="4"/>
        <v>#DIV/0!</v>
      </c>
      <c r="O29" s="252">
        <f>SUM(O26:O28)</f>
        <v>470.3</v>
      </c>
      <c r="P29" s="149">
        <f>SUM(P26:P28)</f>
        <v>0</v>
      </c>
      <c r="Q29" s="84">
        <f>SUM(Q26:Q28)</f>
        <v>0</v>
      </c>
      <c r="R29" s="81" t="e">
        <f t="shared" si="0"/>
        <v>#DIV/0!</v>
      </c>
      <c r="S29" s="148">
        <f>SUM(S26:S28)</f>
        <v>0</v>
      </c>
      <c r="T29" s="149">
        <f>SUM(T26:T28)</f>
        <v>0</v>
      </c>
      <c r="U29" s="206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6">
        <f>SUM(Y26:Y28)</f>
        <v>0</v>
      </c>
      <c r="Z29" s="157">
        <f>SUM(Z26:Z28)</f>
        <v>0</v>
      </c>
      <c r="AA29" s="157">
        <f>SUM(AA26:AA28)</f>
        <v>0</v>
      </c>
      <c r="AB29" s="118" t="e">
        <f t="shared" si="5"/>
        <v>#DIV/0!</v>
      </c>
      <c r="AC29" s="204">
        <f>SUM(AC26:AC28)</f>
        <v>3364</v>
      </c>
      <c r="AD29" s="205">
        <f>SUM(AD26:AD28)</f>
        <v>3364</v>
      </c>
      <c r="AE29" s="204">
        <f>SUM(AE26:AE28)</f>
        <v>6185.9</v>
      </c>
      <c r="AF29" s="125">
        <f t="shared" si="6"/>
        <v>18.388525564803803</v>
      </c>
      <c r="AG29" s="233">
        <f>SUM(AG26:AG28)</f>
        <v>4497.6000000000004</v>
      </c>
      <c r="AH29" s="350">
        <f>SUM(AH26:AH28)</f>
        <v>0</v>
      </c>
      <c r="AI29" s="204">
        <f>SUM(AI26:AI28)</f>
        <v>0</v>
      </c>
      <c r="AJ29" s="125" t="e">
        <f t="shared" si="7"/>
        <v>#DIV/0!</v>
      </c>
      <c r="AK29" s="147">
        <f>SUM(AK26:AK28)</f>
        <v>682</v>
      </c>
      <c r="AL29" s="147">
        <f>SUM(AL26:AL28)</f>
        <v>0</v>
      </c>
      <c r="AM29" s="340">
        <f>SUM(AM26:AM28)</f>
        <v>0</v>
      </c>
      <c r="AN29" s="125" t="e">
        <f t="shared" si="8"/>
        <v>#DIV/0!</v>
      </c>
      <c r="AO29" s="205">
        <f>SUM(AO26:AO28)</f>
        <v>0</v>
      </c>
      <c r="AP29" s="147">
        <f>SUM(AP26:AP28)</f>
        <v>0</v>
      </c>
      <c r="AQ29" s="204">
        <f>SUM(AQ26:AQ28)</f>
        <v>0</v>
      </c>
      <c r="AR29" s="125" t="e">
        <f t="shared" si="9"/>
        <v>#DIV/0!</v>
      </c>
    </row>
    <row r="30" spans="1:44" ht="15" customHeight="1">
      <c r="A30" s="7">
        <v>25</v>
      </c>
      <c r="B30" s="10">
        <v>2022</v>
      </c>
      <c r="C30" s="222">
        <v>185.9</v>
      </c>
      <c r="D30" s="219">
        <v>100</v>
      </c>
      <c r="E30" s="224">
        <v>291</v>
      </c>
      <c r="F30" s="118">
        <f t="shared" si="2"/>
        <v>29.1</v>
      </c>
      <c r="G30" s="210">
        <v>1241</v>
      </c>
      <c r="H30" s="75">
        <v>1241</v>
      </c>
      <c r="I30" s="211">
        <v>2709.1</v>
      </c>
      <c r="J30" s="125">
        <f t="shared" si="3"/>
        <v>21.829975825946818</v>
      </c>
      <c r="K30" s="210"/>
      <c r="L30" s="210"/>
      <c r="M30" s="132"/>
      <c r="N30" s="125" t="e">
        <f t="shared" si="4"/>
        <v>#DIV/0!</v>
      </c>
      <c r="O30" s="147"/>
      <c r="P30" s="79"/>
      <c r="Q30" s="84"/>
      <c r="R30" s="81" t="e">
        <f t="shared" si="0"/>
        <v>#DIV/0!</v>
      </c>
      <c r="S30" s="147"/>
      <c r="T30" s="79"/>
      <c r="U30" s="344"/>
      <c r="V30" s="81" t="e">
        <f t="shared" si="10"/>
        <v>#DIV/0!</v>
      </c>
      <c r="W30" s="7">
        <v>26</v>
      </c>
      <c r="X30" s="10">
        <v>2022</v>
      </c>
      <c r="Y30" s="222"/>
      <c r="Z30" s="76"/>
      <c r="AA30" s="223"/>
      <c r="AB30" s="118" t="e">
        <f t="shared" si="5"/>
        <v>#DIV/0!</v>
      </c>
      <c r="AC30" s="210">
        <v>5794</v>
      </c>
      <c r="AD30" s="218">
        <v>4979</v>
      </c>
      <c r="AE30" s="211">
        <v>8819.2999999999993</v>
      </c>
      <c r="AF30" s="125">
        <f t="shared" si="6"/>
        <v>17.712994577224343</v>
      </c>
      <c r="AG30" s="210"/>
      <c r="AH30" s="75"/>
      <c r="AI30" s="343"/>
      <c r="AJ30" s="138" t="e">
        <f t="shared" si="7"/>
        <v>#DIV/0!</v>
      </c>
      <c r="AK30" s="210">
        <v>1569</v>
      </c>
      <c r="AL30" s="75">
        <v>548</v>
      </c>
      <c r="AM30" s="341">
        <v>510.5</v>
      </c>
      <c r="AN30" s="125">
        <f t="shared" si="8"/>
        <v>9.3156934306569337</v>
      </c>
      <c r="AO30" s="85"/>
      <c r="AP30" s="72"/>
      <c r="AQ30" s="203"/>
      <c r="AR30" s="138" t="e">
        <f t="shared" si="9"/>
        <v>#DIV/0!</v>
      </c>
    </row>
  </sheetData>
  <mergeCells count="13">
    <mergeCell ref="AP4:AR4"/>
    <mergeCell ref="AH4:AJ4"/>
    <mergeCell ref="AL4:AN4"/>
    <mergeCell ref="AD4:AF4"/>
    <mergeCell ref="Z4:AB4"/>
    <mergeCell ref="T4:V4"/>
    <mergeCell ref="A1:R1"/>
    <mergeCell ref="A2:R2"/>
    <mergeCell ref="A3:R3"/>
    <mergeCell ref="D4:F4"/>
    <mergeCell ref="H4:J4"/>
    <mergeCell ref="L4:N4"/>
    <mergeCell ref="P4:R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opLeftCell="A4" workbookViewId="0">
      <selection activeCell="A4" sqref="A4:O4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9" t="s">
        <v>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5" ht="18.75">
      <c r="A3" s="390" t="s">
        <v>111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</row>
    <row r="4" spans="1:15" ht="20.25">
      <c r="A4" s="391" t="s">
        <v>173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15" ht="15.75">
      <c r="A5" s="18"/>
      <c r="B5" s="3"/>
      <c r="C5" s="392" t="s">
        <v>53</v>
      </c>
      <c r="D5" s="393"/>
      <c r="E5" s="394" t="s">
        <v>54</v>
      </c>
      <c r="F5" s="395"/>
      <c r="G5" s="394" t="s">
        <v>55</v>
      </c>
      <c r="H5" s="395"/>
      <c r="I5" s="19" t="s">
        <v>158</v>
      </c>
      <c r="J5" s="394" t="s">
        <v>56</v>
      </c>
      <c r="K5" s="395"/>
      <c r="L5" s="394" t="s">
        <v>57</v>
      </c>
      <c r="M5" s="395"/>
      <c r="N5" s="394" t="s">
        <v>58</v>
      </c>
      <c r="O5" s="395"/>
    </row>
    <row r="6" spans="1:15" ht="15" customHeight="1">
      <c r="A6" s="20" t="s">
        <v>59</v>
      </c>
      <c r="B6" s="21" t="s">
        <v>10</v>
      </c>
      <c r="C6" s="385"/>
      <c r="D6" s="386"/>
      <c r="E6" s="387" t="s">
        <v>60</v>
      </c>
      <c r="F6" s="388"/>
      <c r="G6" s="387" t="s">
        <v>61</v>
      </c>
      <c r="H6" s="388"/>
      <c r="I6" s="22"/>
      <c r="J6" s="226"/>
      <c r="K6" s="23"/>
      <c r="L6" s="226"/>
      <c r="M6" s="23"/>
      <c r="N6" s="226"/>
      <c r="O6" s="227"/>
    </row>
    <row r="7" spans="1:15" ht="15" customHeight="1">
      <c r="A7" s="24"/>
      <c r="B7" s="25"/>
      <c r="C7" s="229" t="s">
        <v>158</v>
      </c>
      <c r="D7" s="26" t="s">
        <v>145</v>
      </c>
      <c r="E7" s="229" t="s">
        <v>158</v>
      </c>
      <c r="F7" s="26" t="s">
        <v>145</v>
      </c>
      <c r="G7" s="229" t="s">
        <v>158</v>
      </c>
      <c r="H7" s="26" t="s">
        <v>145</v>
      </c>
      <c r="I7" s="27" t="s">
        <v>145</v>
      </c>
      <c r="J7" s="229" t="s">
        <v>158</v>
      </c>
      <c r="K7" s="26" t="s">
        <v>145</v>
      </c>
      <c r="L7" s="229" t="s">
        <v>158</v>
      </c>
      <c r="M7" s="26" t="s">
        <v>145</v>
      </c>
      <c r="N7" s="229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166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7" t="s">
        <v>162</v>
      </c>
      <c r="C19" s="37">
        <f>L19*400/100</f>
        <v>60</v>
      </c>
      <c r="D19" s="37">
        <f>M19*380/100</f>
        <v>68.400000000000006</v>
      </c>
      <c r="E19" s="37">
        <f>C19*J19/100</f>
        <v>58.8</v>
      </c>
      <c r="F19" s="37">
        <f>D19*K19/100</f>
        <v>67.032000000000011</v>
      </c>
      <c r="G19" s="37">
        <f>E19*N19/3.4</f>
        <v>69.17647058823529</v>
      </c>
      <c r="H19" s="37">
        <f>F19*O19/3.4</f>
        <v>82.804235294117674</v>
      </c>
      <c r="I19" s="38">
        <f>G19-H19</f>
        <v>-13.627764705882385</v>
      </c>
      <c r="J19" s="39">
        <v>98</v>
      </c>
      <c r="K19" s="39">
        <v>98</v>
      </c>
      <c r="L19" s="37">
        <v>15</v>
      </c>
      <c r="M19" s="37">
        <v>18</v>
      </c>
      <c r="N19" s="37">
        <v>4</v>
      </c>
      <c r="O19" s="37">
        <v>4.2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M20*476/100</f>
        <v>73.304000000000002</v>
      </c>
      <c r="E20" s="40">
        <f>C20*J20/100</f>
        <v>0</v>
      </c>
      <c r="F20" s="40">
        <f>D20*K20/100</f>
        <v>71.837919999999997</v>
      </c>
      <c r="G20" s="40">
        <f>E20*N20/3.4</f>
        <v>0</v>
      </c>
      <c r="H20" s="40">
        <f>F20*O20/3.4</f>
        <v>80.289439999999999</v>
      </c>
      <c r="I20" s="41">
        <f>G20-H20</f>
        <v>-80.289439999999999</v>
      </c>
      <c r="J20" s="42"/>
      <c r="K20" s="42">
        <v>98</v>
      </c>
      <c r="L20" s="40"/>
      <c r="M20" s="40">
        <v>15.4</v>
      </c>
      <c r="N20" s="40"/>
      <c r="O20" s="43">
        <v>3.8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60</v>
      </c>
      <c r="D24" s="46">
        <f t="shared" si="0"/>
        <v>141.70400000000001</v>
      </c>
      <c r="E24" s="46">
        <f t="shared" si="0"/>
        <v>58.8</v>
      </c>
      <c r="F24" s="46">
        <f t="shared" si="0"/>
        <v>138.86992000000001</v>
      </c>
      <c r="G24" s="46">
        <f>SUM(G19:G23)</f>
        <v>69.17647058823529</v>
      </c>
      <c r="H24" s="46">
        <f t="shared" si="0"/>
        <v>163.09367529411767</v>
      </c>
      <c r="I24" s="46">
        <f>G24-H24</f>
        <v>-93.917204705882384</v>
      </c>
      <c r="J24" s="44">
        <f>E24/C24*100</f>
        <v>98</v>
      </c>
      <c r="K24" s="44">
        <f>F24/D24*100</f>
        <v>98</v>
      </c>
      <c r="L24" s="46">
        <f>C24/400*100</f>
        <v>15</v>
      </c>
      <c r="M24" s="46">
        <f>D24/856*100</f>
        <v>16.554205607476636</v>
      </c>
      <c r="N24" s="46">
        <f>G24*3.4/E24</f>
        <v>4</v>
      </c>
      <c r="O24" s="46">
        <f>H24*3.4/F24</f>
        <v>3.9930785298932987</v>
      </c>
    </row>
    <row r="25" spans="1:16">
      <c r="C25" s="11"/>
      <c r="I25" s="47">
        <f>G24-H24</f>
        <v>-93.917204705882384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B3" sqref="B3:K3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0" t="s">
        <v>174</v>
      </c>
      <c r="C3" s="401"/>
      <c r="D3" s="401"/>
      <c r="E3" s="401"/>
      <c r="F3" s="401"/>
      <c r="G3" s="401"/>
      <c r="H3" s="401"/>
      <c r="I3" s="401"/>
      <c r="J3" s="401"/>
      <c r="K3" s="401"/>
      <c r="O3" s="52"/>
      <c r="P3" s="52"/>
    </row>
    <row r="4" spans="1:16" ht="15" customHeight="1">
      <c r="A4" s="2"/>
      <c r="B4" s="195"/>
      <c r="C4" s="182"/>
      <c r="D4" s="183" t="s">
        <v>76</v>
      </c>
      <c r="E4" s="183"/>
      <c r="F4" s="183"/>
      <c r="G4" s="183"/>
      <c r="H4" s="183"/>
      <c r="I4" s="183"/>
      <c r="J4" s="184"/>
      <c r="K4" s="185" t="s">
        <v>72</v>
      </c>
    </row>
    <row r="5" spans="1:16" ht="15" customHeight="1">
      <c r="A5" s="4" t="s">
        <v>9</v>
      </c>
      <c r="B5" s="196" t="s">
        <v>10</v>
      </c>
      <c r="C5" s="398" t="s">
        <v>64</v>
      </c>
      <c r="D5" s="399"/>
      <c r="E5" s="398" t="s">
        <v>65</v>
      </c>
      <c r="F5" s="399"/>
      <c r="G5" s="396" t="s">
        <v>116</v>
      </c>
      <c r="H5" s="397"/>
      <c r="I5" s="398" t="s">
        <v>75</v>
      </c>
      <c r="J5" s="399"/>
      <c r="K5" s="186" t="s">
        <v>73</v>
      </c>
    </row>
    <row r="6" spans="1:16" ht="15.75">
      <c r="A6" s="5" t="s">
        <v>18</v>
      </c>
      <c r="B6" s="197"/>
      <c r="C6" s="192" t="s">
        <v>12</v>
      </c>
      <c r="D6" s="192" t="s">
        <v>117</v>
      </c>
      <c r="E6" s="192" t="s">
        <v>12</v>
      </c>
      <c r="F6" s="192" t="s">
        <v>117</v>
      </c>
      <c r="G6" s="192" t="s">
        <v>12</v>
      </c>
      <c r="H6" s="192" t="s">
        <v>117</v>
      </c>
      <c r="I6" s="192" t="s">
        <v>12</v>
      </c>
      <c r="J6" s="192" t="s">
        <v>117</v>
      </c>
      <c r="K6" s="187" t="s">
        <v>74</v>
      </c>
    </row>
    <row r="7" spans="1:16" ht="15.75">
      <c r="A7" s="27">
        <v>1</v>
      </c>
      <c r="B7" s="198" t="s">
        <v>49</v>
      </c>
      <c r="C7" s="193"/>
      <c r="D7" s="193"/>
      <c r="E7" s="193"/>
      <c r="F7" s="193"/>
      <c r="G7" s="193"/>
      <c r="H7" s="193"/>
      <c r="I7" s="193"/>
      <c r="J7" s="193"/>
      <c r="K7" s="188"/>
    </row>
    <row r="8" spans="1:16">
      <c r="A8" s="26">
        <v>2</v>
      </c>
      <c r="B8" s="199" t="s">
        <v>50</v>
      </c>
      <c r="C8" s="193"/>
      <c r="D8" s="194"/>
      <c r="E8" s="194"/>
      <c r="F8" s="194"/>
      <c r="G8" s="194"/>
      <c r="H8" s="194"/>
      <c r="I8" s="194"/>
      <c r="J8" s="194"/>
      <c r="K8" s="16"/>
    </row>
    <row r="9" spans="1:16">
      <c r="A9" s="26">
        <v>3</v>
      </c>
      <c r="B9" s="199" t="s">
        <v>51</v>
      </c>
      <c r="C9" s="193"/>
      <c r="D9" s="194"/>
      <c r="E9" s="194"/>
      <c r="F9" s="194"/>
      <c r="G9" s="194"/>
      <c r="H9" s="194"/>
      <c r="I9" s="194"/>
      <c r="J9" s="194"/>
      <c r="K9" s="16"/>
    </row>
    <row r="10" spans="1:16">
      <c r="A10" s="26">
        <v>4</v>
      </c>
      <c r="B10" s="199" t="s">
        <v>156</v>
      </c>
      <c r="C10" s="193"/>
      <c r="D10" s="194"/>
      <c r="E10" s="194"/>
      <c r="F10" s="194"/>
      <c r="G10" s="194"/>
      <c r="H10" s="194"/>
      <c r="I10" s="194"/>
      <c r="J10" s="194"/>
      <c r="K10" s="16"/>
    </row>
    <row r="11" spans="1:16">
      <c r="A11" s="26">
        <v>5</v>
      </c>
      <c r="B11" s="199" t="s">
        <v>52</v>
      </c>
      <c r="C11" s="193"/>
      <c r="D11" s="194"/>
      <c r="E11" s="194"/>
      <c r="F11" s="194"/>
      <c r="G11" s="194"/>
      <c r="H11" s="194"/>
      <c r="I11" s="194"/>
      <c r="J11" s="194"/>
      <c r="K11" s="16"/>
    </row>
    <row r="12" spans="1:16">
      <c r="A12" s="26">
        <v>6</v>
      </c>
      <c r="B12" s="199" t="s">
        <v>25</v>
      </c>
      <c r="C12" s="193"/>
      <c r="D12" s="194"/>
      <c r="E12" s="194"/>
      <c r="F12" s="194"/>
      <c r="G12" s="194"/>
      <c r="H12" s="194"/>
      <c r="I12" s="194"/>
      <c r="J12" s="194"/>
      <c r="K12" s="16"/>
    </row>
    <row r="13" spans="1:16">
      <c r="A13" s="26">
        <v>7</v>
      </c>
      <c r="B13" s="199" t="s">
        <v>26</v>
      </c>
      <c r="C13" s="193"/>
      <c r="D13" s="194"/>
      <c r="E13" s="194"/>
      <c r="F13" s="194"/>
      <c r="G13" s="194"/>
      <c r="H13" s="194"/>
      <c r="I13" s="194"/>
      <c r="J13" s="194"/>
      <c r="K13" s="16"/>
    </row>
    <row r="14" spans="1:16">
      <c r="A14" s="26">
        <v>8</v>
      </c>
      <c r="B14" s="199" t="s">
        <v>166</v>
      </c>
      <c r="C14" s="193"/>
      <c r="D14" s="194"/>
      <c r="E14" s="194"/>
      <c r="F14" s="194"/>
      <c r="G14" s="194"/>
      <c r="H14" s="194"/>
      <c r="I14" s="194"/>
      <c r="J14" s="194"/>
      <c r="K14" s="16"/>
    </row>
    <row r="15" spans="1:16">
      <c r="A15" s="26">
        <v>9</v>
      </c>
      <c r="B15" s="199" t="s">
        <v>28</v>
      </c>
      <c r="C15" s="193"/>
      <c r="D15" s="194"/>
      <c r="E15" s="194"/>
      <c r="F15" s="194"/>
      <c r="G15" s="194"/>
      <c r="H15" s="194"/>
      <c r="I15" s="194"/>
      <c r="J15" s="194"/>
      <c r="K15" s="16"/>
    </row>
    <row r="16" spans="1:16">
      <c r="A16" s="26">
        <v>10</v>
      </c>
      <c r="B16" s="199" t="s">
        <v>29</v>
      </c>
      <c r="C16" s="193"/>
      <c r="D16" s="194"/>
      <c r="E16" s="194"/>
      <c r="F16" s="194"/>
      <c r="G16" s="194"/>
      <c r="H16" s="194"/>
      <c r="I16" s="194"/>
      <c r="J16" s="194"/>
      <c r="K16" s="16"/>
    </row>
    <row r="17" spans="1:11">
      <c r="A17" s="26">
        <v>11</v>
      </c>
      <c r="B17" s="199" t="s">
        <v>30</v>
      </c>
      <c r="C17" s="193"/>
      <c r="D17" s="194"/>
      <c r="E17" s="194"/>
      <c r="F17" s="194"/>
      <c r="G17" s="194"/>
      <c r="H17" s="194"/>
      <c r="I17" s="194"/>
      <c r="J17" s="194"/>
      <c r="K17" s="16"/>
    </row>
    <row r="18" spans="1:11">
      <c r="A18" s="26">
        <v>12</v>
      </c>
      <c r="B18" s="199" t="s">
        <v>31</v>
      </c>
      <c r="C18" s="193"/>
      <c r="D18" s="194"/>
      <c r="E18" s="194"/>
      <c r="F18" s="194"/>
      <c r="G18" s="194"/>
      <c r="H18" s="194"/>
      <c r="I18" s="194"/>
      <c r="J18" s="194"/>
      <c r="K18" s="16"/>
    </row>
    <row r="19" spans="1:11" ht="24">
      <c r="A19" s="26">
        <v>13</v>
      </c>
      <c r="B19" s="354" t="s">
        <v>163</v>
      </c>
      <c r="C19" s="193">
        <v>253</v>
      </c>
      <c r="D19" s="194">
        <v>1008</v>
      </c>
      <c r="E19" s="338">
        <v>153</v>
      </c>
      <c r="F19" s="194">
        <v>2315</v>
      </c>
      <c r="G19" s="194">
        <v>79</v>
      </c>
      <c r="H19" s="194">
        <v>1178.5</v>
      </c>
      <c r="I19" s="338"/>
      <c r="J19" s="338"/>
      <c r="K19" s="16"/>
    </row>
    <row r="20" spans="1:11">
      <c r="A20" s="26">
        <v>15</v>
      </c>
      <c r="B20" s="199" t="s">
        <v>33</v>
      </c>
      <c r="C20" s="193"/>
      <c r="D20" s="194"/>
      <c r="E20" s="194"/>
      <c r="F20" s="194"/>
      <c r="G20" s="194"/>
      <c r="H20" s="194"/>
      <c r="I20" s="194"/>
      <c r="J20" s="194"/>
      <c r="K20" s="16"/>
    </row>
    <row r="21" spans="1:11">
      <c r="A21" s="26">
        <v>16</v>
      </c>
      <c r="B21" s="199" t="s">
        <v>34</v>
      </c>
      <c r="C21" s="193"/>
      <c r="D21" s="194"/>
      <c r="E21" s="194"/>
      <c r="F21" s="194"/>
      <c r="G21" s="194"/>
      <c r="H21" s="194"/>
      <c r="I21" s="194"/>
      <c r="J21" s="194"/>
      <c r="K21" s="16"/>
    </row>
    <row r="22" spans="1:11">
      <c r="A22" s="26">
        <v>17</v>
      </c>
      <c r="B22" s="199" t="s">
        <v>159</v>
      </c>
      <c r="C22" s="193"/>
      <c r="D22" s="194"/>
      <c r="E22" s="194"/>
      <c r="F22" s="194"/>
      <c r="G22" s="194"/>
      <c r="H22" s="194"/>
      <c r="I22" s="194"/>
      <c r="J22" s="194"/>
      <c r="K22" s="16"/>
    </row>
    <row r="23" spans="1:11">
      <c r="A23" s="26">
        <v>18</v>
      </c>
      <c r="B23" s="199" t="s">
        <v>35</v>
      </c>
      <c r="C23" s="193"/>
      <c r="D23" s="194"/>
      <c r="E23" s="194"/>
      <c r="F23" s="194"/>
      <c r="G23" s="194"/>
      <c r="H23" s="194"/>
      <c r="I23" s="194"/>
      <c r="J23" s="194"/>
      <c r="K23" s="16"/>
    </row>
    <row r="24" spans="1:11">
      <c r="A24" s="26">
        <v>19</v>
      </c>
      <c r="B24" s="199" t="s">
        <v>93</v>
      </c>
      <c r="C24" s="193"/>
      <c r="D24" s="194"/>
      <c r="E24" s="194"/>
      <c r="F24" s="194"/>
      <c r="G24" s="194"/>
      <c r="H24" s="194"/>
      <c r="I24" s="194"/>
      <c r="J24" s="194"/>
      <c r="K24" s="16"/>
    </row>
    <row r="25" spans="1:11">
      <c r="A25" s="26">
        <v>20</v>
      </c>
      <c r="B25" s="199" t="s">
        <v>118</v>
      </c>
      <c r="C25" s="193"/>
      <c r="D25" s="194"/>
      <c r="E25" s="194"/>
      <c r="F25" s="194"/>
      <c r="G25" s="194"/>
      <c r="H25" s="194"/>
      <c r="I25" s="194"/>
      <c r="J25" s="194"/>
      <c r="K25" s="172"/>
    </row>
    <row r="26" spans="1:11">
      <c r="A26" s="26">
        <v>21</v>
      </c>
      <c r="B26" s="199" t="s">
        <v>101</v>
      </c>
      <c r="C26" s="193"/>
      <c r="D26" s="194"/>
      <c r="E26" s="194"/>
      <c r="F26" s="194"/>
      <c r="G26" s="194"/>
      <c r="H26" s="194"/>
      <c r="I26" s="194"/>
      <c r="J26" s="194"/>
      <c r="K26" s="166"/>
    </row>
    <row r="27" spans="1:11">
      <c r="A27" s="26">
        <v>22</v>
      </c>
      <c r="B27" s="199" t="s">
        <v>119</v>
      </c>
      <c r="C27" s="193"/>
      <c r="D27" s="194"/>
      <c r="E27" s="194"/>
      <c r="F27" s="194"/>
      <c r="G27" s="194"/>
      <c r="H27" s="194"/>
      <c r="I27" s="194"/>
      <c r="J27" s="194"/>
      <c r="K27" s="166"/>
    </row>
    <row r="28" spans="1:11">
      <c r="A28" s="26">
        <v>23</v>
      </c>
      <c r="B28" s="199" t="s">
        <v>102</v>
      </c>
      <c r="C28" s="193"/>
      <c r="D28" s="194"/>
      <c r="E28" s="194"/>
      <c r="F28" s="194"/>
      <c r="G28" s="194"/>
      <c r="H28" s="194"/>
      <c r="I28" s="194"/>
      <c r="J28" s="194"/>
      <c r="K28" s="172"/>
    </row>
    <row r="29" spans="1:11">
      <c r="A29" s="26">
        <v>24</v>
      </c>
      <c r="B29" s="199" t="s">
        <v>36</v>
      </c>
      <c r="C29" s="193"/>
      <c r="D29" s="194"/>
      <c r="E29" s="194"/>
      <c r="F29" s="194"/>
      <c r="G29" s="194"/>
      <c r="H29" s="194"/>
      <c r="I29" s="194"/>
      <c r="J29" s="194"/>
      <c r="K29" s="165"/>
    </row>
    <row r="30" spans="1:11">
      <c r="A30" s="26">
        <v>25</v>
      </c>
      <c r="B30" s="201" t="s">
        <v>37</v>
      </c>
      <c r="C30" s="193">
        <f>SUM(C7:C29)</f>
        <v>253</v>
      </c>
      <c r="D30" s="194">
        <f t="shared" ref="D30:J30" si="0">SUM(D7:D29)</f>
        <v>1008</v>
      </c>
      <c r="E30" s="194">
        <f>SUM(E7:E29)</f>
        <v>153</v>
      </c>
      <c r="F30" s="194">
        <f>SUM(F7:F29)</f>
        <v>2315</v>
      </c>
      <c r="G30" s="194">
        <f t="shared" si="0"/>
        <v>79</v>
      </c>
      <c r="H30" s="194">
        <f t="shared" si="0"/>
        <v>1178.5</v>
      </c>
      <c r="I30" s="194">
        <f t="shared" si="0"/>
        <v>0</v>
      </c>
      <c r="J30" s="194">
        <f t="shared" si="0"/>
        <v>0</v>
      </c>
      <c r="K30" s="189">
        <f>SUM(K7:K29)</f>
        <v>0</v>
      </c>
    </row>
    <row r="31" spans="1:11">
      <c r="A31" s="26">
        <v>26</v>
      </c>
      <c r="B31" s="199" t="s">
        <v>38</v>
      </c>
      <c r="C31" s="193">
        <v>324</v>
      </c>
      <c r="D31" s="194">
        <v>810</v>
      </c>
      <c r="E31" s="194"/>
      <c r="F31" s="194"/>
      <c r="G31" s="194"/>
      <c r="H31" s="194"/>
      <c r="I31" s="194"/>
      <c r="J31" s="194"/>
      <c r="K31" s="16"/>
    </row>
    <row r="32" spans="1:11">
      <c r="A32" s="26">
        <v>27</v>
      </c>
      <c r="B32" s="199" t="s">
        <v>39</v>
      </c>
      <c r="C32" s="193"/>
      <c r="D32" s="194"/>
      <c r="E32" s="194"/>
      <c r="F32" s="194"/>
      <c r="G32" s="194"/>
      <c r="H32" s="194"/>
      <c r="I32" s="194"/>
      <c r="J32" s="194"/>
      <c r="K32" s="16"/>
    </row>
    <row r="33" spans="1:11">
      <c r="A33" s="26">
        <v>28</v>
      </c>
      <c r="B33" s="201" t="s">
        <v>40</v>
      </c>
      <c r="C33" s="193">
        <f>SUM(C30:C32)</f>
        <v>577</v>
      </c>
      <c r="D33" s="194">
        <f t="shared" ref="D33:J33" si="1">SUM(D30:D32)</f>
        <v>1818</v>
      </c>
      <c r="E33" s="194">
        <f t="shared" si="1"/>
        <v>153</v>
      </c>
      <c r="F33" s="194">
        <f t="shared" si="1"/>
        <v>2315</v>
      </c>
      <c r="G33" s="194">
        <f t="shared" si="1"/>
        <v>79</v>
      </c>
      <c r="H33" s="194">
        <f t="shared" si="1"/>
        <v>1178.5</v>
      </c>
      <c r="I33" s="194">
        <f t="shared" si="1"/>
        <v>0</v>
      </c>
      <c r="J33" s="194">
        <f t="shared" si="1"/>
        <v>0</v>
      </c>
      <c r="K33" s="16">
        <f>SUM(K30:K32)</f>
        <v>0</v>
      </c>
    </row>
    <row r="34" spans="1:11">
      <c r="A34" s="26">
        <v>29</v>
      </c>
      <c r="B34" s="202">
        <v>2022</v>
      </c>
      <c r="C34" s="193">
        <v>662</v>
      </c>
      <c r="D34" s="194">
        <v>1445</v>
      </c>
      <c r="E34" s="194">
        <v>600</v>
      </c>
      <c r="F34" s="194">
        <v>2933.7</v>
      </c>
      <c r="G34" s="194">
        <v>336</v>
      </c>
      <c r="H34" s="194">
        <v>1452.4</v>
      </c>
      <c r="I34" s="194"/>
      <c r="J34" s="194"/>
      <c r="K34" s="16">
        <v>50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topLeftCell="A7" workbookViewId="0">
      <selection activeCell="D23" sqref="D23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0" t="s">
        <v>68</v>
      </c>
      <c r="B2" s="390"/>
      <c r="C2" s="390"/>
      <c r="D2" s="390"/>
    </row>
    <row r="3" spans="1:5" ht="20.25" customHeight="1">
      <c r="A3" s="390" t="s">
        <v>112</v>
      </c>
      <c r="B3" s="390"/>
      <c r="C3" s="390"/>
      <c r="D3" s="390"/>
    </row>
    <row r="4" spans="1:5" ht="19.5" customHeight="1">
      <c r="A4" s="368" t="s">
        <v>175</v>
      </c>
      <c r="B4" s="368"/>
      <c r="C4" s="368"/>
      <c r="D4" s="368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164</v>
      </c>
    </row>
    <row r="8" spans="1:5" ht="19.5" customHeight="1">
      <c r="A8" s="28">
        <v>1</v>
      </c>
      <c r="B8" s="62" t="s">
        <v>49</v>
      </c>
      <c r="C8" s="28">
        <v>2</v>
      </c>
      <c r="D8" s="28">
        <v>8</v>
      </c>
    </row>
    <row r="9" spans="1:5" ht="20.25" customHeight="1">
      <c r="A9" s="32">
        <v>2</v>
      </c>
      <c r="B9" s="33" t="s">
        <v>50</v>
      </c>
      <c r="C9" s="32">
        <v>1</v>
      </c>
      <c r="D9" s="32">
        <v>14</v>
      </c>
    </row>
    <row r="10" spans="1:5" ht="20.25" customHeight="1">
      <c r="A10" s="32">
        <v>3</v>
      </c>
      <c r="B10" s="33" t="s">
        <v>51</v>
      </c>
      <c r="C10" s="32">
        <v>1</v>
      </c>
      <c r="D10" s="32">
        <v>10</v>
      </c>
    </row>
    <row r="11" spans="1:5" ht="21" customHeight="1">
      <c r="A11" s="32">
        <v>4</v>
      </c>
      <c r="B11" s="33" t="s">
        <v>156</v>
      </c>
      <c r="C11" s="32">
        <v>1</v>
      </c>
      <c r="D11" s="32">
        <v>7</v>
      </c>
    </row>
    <row r="12" spans="1:5" ht="21" customHeight="1">
      <c r="A12" s="32">
        <v>5</v>
      </c>
      <c r="B12" s="33" t="s">
        <v>52</v>
      </c>
      <c r="C12" s="63">
        <v>0</v>
      </c>
      <c r="D12" s="63">
        <v>11</v>
      </c>
    </row>
    <row r="13" spans="1:5" ht="20.25" customHeight="1">
      <c r="A13" s="32">
        <v>6</v>
      </c>
      <c r="B13" s="33" t="s">
        <v>25</v>
      </c>
      <c r="C13" s="32">
        <v>4</v>
      </c>
      <c r="D13" s="32">
        <v>14</v>
      </c>
    </row>
    <row r="14" spans="1:5" ht="21.75" customHeight="1">
      <c r="A14" s="32">
        <v>7</v>
      </c>
      <c r="B14" s="33" t="s">
        <v>26</v>
      </c>
      <c r="C14" s="32">
        <v>4</v>
      </c>
      <c r="D14" s="32">
        <v>17</v>
      </c>
      <c r="E14" t="s">
        <v>71</v>
      </c>
    </row>
    <row r="15" spans="1:5" ht="20.25" customHeight="1">
      <c r="A15" s="32">
        <v>8</v>
      </c>
      <c r="B15" s="33" t="s">
        <v>166</v>
      </c>
      <c r="C15" s="32">
        <v>2</v>
      </c>
      <c r="D15" s="32">
        <v>16</v>
      </c>
    </row>
    <row r="16" spans="1:5" ht="22.5" customHeight="1">
      <c r="A16" s="32">
        <v>9</v>
      </c>
      <c r="B16" s="33" t="s">
        <v>28</v>
      </c>
      <c r="C16" s="32">
        <v>2</v>
      </c>
      <c r="D16" s="32">
        <v>17</v>
      </c>
    </row>
    <row r="17" spans="1:6" ht="22.5" customHeight="1">
      <c r="A17" s="32">
        <v>10</v>
      </c>
      <c r="B17" s="33" t="s">
        <v>29</v>
      </c>
      <c r="C17" s="32">
        <v>0</v>
      </c>
      <c r="D17" s="32">
        <v>17.5</v>
      </c>
    </row>
    <row r="18" spans="1:6" ht="19.5" customHeight="1">
      <c r="A18" s="32">
        <v>11</v>
      </c>
      <c r="B18" s="33" t="s">
        <v>30</v>
      </c>
      <c r="C18" s="32">
        <v>4</v>
      </c>
      <c r="D18" s="32">
        <v>17</v>
      </c>
    </row>
    <row r="19" spans="1:6" ht="21" customHeight="1">
      <c r="A19" s="32">
        <v>12</v>
      </c>
      <c r="B19" s="33" t="s">
        <v>31</v>
      </c>
      <c r="C19" s="32">
        <v>1</v>
      </c>
      <c r="D19" s="32">
        <v>15.5</v>
      </c>
    </row>
    <row r="20" spans="1:6" ht="33" customHeight="1">
      <c r="A20" s="32">
        <v>13</v>
      </c>
      <c r="B20" s="353" t="s">
        <v>163</v>
      </c>
      <c r="C20" s="63"/>
      <c r="D20" s="63">
        <v>15</v>
      </c>
    </row>
    <row r="21" spans="1:6" ht="22.5" customHeight="1">
      <c r="A21" s="32">
        <v>14</v>
      </c>
      <c r="B21" s="33" t="s">
        <v>32</v>
      </c>
      <c r="C21" s="32">
        <v>1</v>
      </c>
      <c r="D21" s="32">
        <v>30</v>
      </c>
    </row>
    <row r="22" spans="1:6" ht="22.5" customHeight="1">
      <c r="A22" s="32">
        <v>15</v>
      </c>
      <c r="B22" s="33" t="s">
        <v>33</v>
      </c>
      <c r="C22" s="32">
        <v>2</v>
      </c>
      <c r="D22" s="32">
        <v>17.5</v>
      </c>
      <c r="E22" s="64"/>
      <c r="F22" s="1"/>
    </row>
    <row r="23" spans="1:6" ht="22.5" customHeight="1">
      <c r="A23" s="32">
        <v>16</v>
      </c>
      <c r="B23" s="33" t="s">
        <v>160</v>
      </c>
      <c r="C23" s="32">
        <v>5</v>
      </c>
      <c r="D23" s="32">
        <v>18.600000000000001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D3" sqref="D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60" t="s">
        <v>176</v>
      </c>
      <c r="E3" s="360"/>
      <c r="F3" s="360"/>
      <c r="G3" s="361"/>
      <c r="I3" s="49"/>
      <c r="J3" s="49"/>
    </row>
    <row r="4" spans="1:12">
      <c r="A4" s="53"/>
      <c r="B4" s="54"/>
      <c r="C4" s="173"/>
      <c r="D4" s="402" t="s">
        <v>154</v>
      </c>
      <c r="E4" s="402"/>
      <c r="F4" s="402"/>
      <c r="G4" s="402"/>
      <c r="H4" s="403"/>
      <c r="I4" s="404" t="s">
        <v>150</v>
      </c>
      <c r="J4" s="405"/>
      <c r="K4" s="174" t="s">
        <v>78</v>
      </c>
      <c r="L4" s="175"/>
    </row>
    <row r="5" spans="1:12">
      <c r="A5" s="55" t="s">
        <v>9</v>
      </c>
      <c r="B5" s="56" t="s">
        <v>10</v>
      </c>
      <c r="C5" s="176" t="s">
        <v>41</v>
      </c>
      <c r="D5" s="88" t="s">
        <v>79</v>
      </c>
      <c r="E5" s="88" t="s">
        <v>141</v>
      </c>
      <c r="F5" s="88" t="s">
        <v>80</v>
      </c>
      <c r="G5" s="89" t="s">
        <v>81</v>
      </c>
      <c r="H5" s="161" t="s">
        <v>82</v>
      </c>
      <c r="I5" s="162" t="s">
        <v>83</v>
      </c>
      <c r="J5" s="163" t="s">
        <v>84</v>
      </c>
      <c r="K5" s="176" t="s">
        <v>20</v>
      </c>
      <c r="L5" s="176" t="s">
        <v>85</v>
      </c>
    </row>
    <row r="6" spans="1:12">
      <c r="A6" s="57" t="s">
        <v>18</v>
      </c>
      <c r="B6" s="57"/>
      <c r="C6" s="177" t="s">
        <v>86</v>
      </c>
      <c r="D6" s="90" t="s">
        <v>87</v>
      </c>
      <c r="E6" s="90" t="s">
        <v>115</v>
      </c>
      <c r="F6" s="90" t="s">
        <v>88</v>
      </c>
      <c r="G6" s="90" t="s">
        <v>89</v>
      </c>
      <c r="H6" s="91" t="s">
        <v>90</v>
      </c>
      <c r="I6" s="109" t="s">
        <v>12</v>
      </c>
      <c r="J6" s="108" t="s">
        <v>151</v>
      </c>
      <c r="K6" s="178"/>
      <c r="L6" s="179" t="s">
        <v>91</v>
      </c>
    </row>
    <row r="7" spans="1:12">
      <c r="A7" s="29">
        <v>1</v>
      </c>
      <c r="B7" s="29" t="s">
        <v>49</v>
      </c>
      <c r="C7" s="164"/>
      <c r="D7" s="72">
        <v>81</v>
      </c>
      <c r="E7" s="72"/>
      <c r="F7" s="180"/>
      <c r="G7" s="180"/>
      <c r="H7" s="180"/>
      <c r="I7" s="180"/>
      <c r="J7" s="180"/>
      <c r="K7" s="180"/>
      <c r="L7" s="180"/>
    </row>
    <row r="8" spans="1:12">
      <c r="A8" s="31">
        <v>2</v>
      </c>
      <c r="B8" s="31" t="s">
        <v>50</v>
      </c>
      <c r="C8" s="164"/>
      <c r="D8" s="72">
        <v>3782</v>
      </c>
      <c r="E8" s="72"/>
      <c r="F8" s="180"/>
      <c r="G8" s="180"/>
      <c r="H8" s="180"/>
      <c r="I8" s="180"/>
      <c r="J8" s="180"/>
      <c r="K8" s="180"/>
      <c r="L8" s="180"/>
    </row>
    <row r="9" spans="1:12">
      <c r="A9" s="31">
        <v>3</v>
      </c>
      <c r="B9" s="31" t="s">
        <v>51</v>
      </c>
      <c r="C9" s="164"/>
      <c r="D9" s="72">
        <v>2356</v>
      </c>
      <c r="E9" s="72"/>
      <c r="F9" s="180"/>
      <c r="G9" s="180"/>
      <c r="H9" s="180"/>
      <c r="I9" s="180"/>
      <c r="J9" s="180"/>
      <c r="K9" s="180"/>
      <c r="L9" s="180"/>
    </row>
    <row r="10" spans="1:12">
      <c r="A10" s="31">
        <v>4</v>
      </c>
      <c r="B10" s="31" t="s">
        <v>156</v>
      </c>
      <c r="C10" s="164"/>
      <c r="D10" s="72">
        <v>1181</v>
      </c>
      <c r="E10" s="72"/>
      <c r="F10" s="180"/>
      <c r="G10" s="180"/>
      <c r="H10" s="180"/>
      <c r="I10" s="180"/>
      <c r="J10" s="180"/>
      <c r="K10" s="180"/>
      <c r="L10" s="180"/>
    </row>
    <row r="11" spans="1:12">
      <c r="A11" s="31">
        <v>6</v>
      </c>
      <c r="B11" s="31" t="s">
        <v>25</v>
      </c>
      <c r="C11" s="164"/>
      <c r="D11" s="85">
        <v>1140</v>
      </c>
      <c r="E11" s="85"/>
      <c r="F11" s="180"/>
      <c r="G11" s="180"/>
      <c r="H11" s="180">
        <v>10600</v>
      </c>
      <c r="I11" s="180"/>
      <c r="J11" s="180"/>
      <c r="K11" s="180"/>
      <c r="L11" s="180"/>
    </row>
    <row r="12" spans="1:12">
      <c r="A12" s="31">
        <v>7</v>
      </c>
      <c r="B12" s="31" t="s">
        <v>26</v>
      </c>
      <c r="C12" s="167"/>
      <c r="D12" s="87">
        <v>800</v>
      </c>
      <c r="E12" s="87"/>
      <c r="F12" s="180"/>
      <c r="G12" s="180"/>
      <c r="H12" s="180"/>
      <c r="I12" s="180"/>
      <c r="J12" s="180"/>
      <c r="K12" s="180"/>
      <c r="L12" s="180"/>
    </row>
    <row r="13" spans="1:12">
      <c r="A13" s="31">
        <v>8</v>
      </c>
      <c r="B13" s="31" t="s">
        <v>166</v>
      </c>
      <c r="C13" s="168"/>
      <c r="D13" s="86">
        <v>0</v>
      </c>
      <c r="E13" s="86">
        <v>2050</v>
      </c>
      <c r="F13" s="180">
        <v>1100</v>
      </c>
      <c r="G13" s="180"/>
      <c r="H13" s="180"/>
      <c r="I13" s="180"/>
      <c r="J13" s="180"/>
      <c r="K13" s="180"/>
      <c r="L13" s="180"/>
    </row>
    <row r="14" spans="1:12">
      <c r="A14" s="31">
        <v>9</v>
      </c>
      <c r="B14" s="31" t="s">
        <v>28</v>
      </c>
      <c r="C14" s="167"/>
      <c r="D14" s="87">
        <v>0</v>
      </c>
      <c r="E14" s="87"/>
      <c r="F14" s="180"/>
      <c r="G14" s="180"/>
      <c r="H14" s="180"/>
      <c r="I14" s="180"/>
      <c r="J14" s="180"/>
      <c r="K14" s="180"/>
      <c r="L14" s="180"/>
    </row>
    <row r="15" spans="1:12">
      <c r="A15" s="31">
        <v>10</v>
      </c>
      <c r="B15" s="31" t="s">
        <v>29</v>
      </c>
      <c r="C15" s="168"/>
      <c r="D15" s="86">
        <v>1067</v>
      </c>
      <c r="E15" s="86"/>
      <c r="F15" s="180"/>
      <c r="G15" s="180"/>
      <c r="H15" s="180"/>
      <c r="I15" s="180"/>
      <c r="J15" s="180"/>
      <c r="K15" s="180"/>
      <c r="L15" s="180"/>
    </row>
    <row r="16" spans="1:12">
      <c r="A16" s="31">
        <v>12</v>
      </c>
      <c r="B16" s="31" t="s">
        <v>31</v>
      </c>
      <c r="C16" s="168"/>
      <c r="D16" s="86">
        <v>2404</v>
      </c>
      <c r="E16" s="86">
        <v>2100</v>
      </c>
      <c r="F16" s="180">
        <v>2000</v>
      </c>
      <c r="G16" s="180"/>
      <c r="H16" s="180"/>
      <c r="I16" s="180"/>
      <c r="J16" s="180"/>
      <c r="K16" s="180"/>
      <c r="L16" s="180"/>
    </row>
    <row r="17" spans="1:12" ht="25.5">
      <c r="A17" s="31">
        <v>13</v>
      </c>
      <c r="B17" s="355" t="s">
        <v>163</v>
      </c>
      <c r="C17" s="169"/>
      <c r="D17" s="86">
        <v>1562</v>
      </c>
      <c r="E17" s="86">
        <v>3136</v>
      </c>
      <c r="F17" s="180"/>
      <c r="G17" s="180"/>
      <c r="H17" s="180"/>
      <c r="I17" s="180"/>
      <c r="J17" s="180"/>
      <c r="K17" s="180"/>
      <c r="L17" s="180"/>
    </row>
    <row r="18" spans="1:12">
      <c r="A18" s="31">
        <v>15</v>
      </c>
      <c r="B18" s="31" t="s">
        <v>66</v>
      </c>
      <c r="C18" s="170"/>
      <c r="D18" s="92">
        <v>1321</v>
      </c>
      <c r="E18" s="191"/>
      <c r="F18" s="180"/>
      <c r="G18" s="180"/>
      <c r="H18" s="180"/>
      <c r="I18" s="180"/>
      <c r="J18" s="180"/>
      <c r="K18" s="180"/>
      <c r="L18" s="180"/>
    </row>
    <row r="19" spans="1:12">
      <c r="A19" s="31">
        <v>16</v>
      </c>
      <c r="B19" s="31" t="s">
        <v>34</v>
      </c>
      <c r="C19" s="171"/>
      <c r="D19" s="73"/>
      <c r="E19" s="73"/>
      <c r="F19" s="180"/>
      <c r="G19" s="180"/>
      <c r="H19" s="180"/>
      <c r="I19" s="180"/>
      <c r="J19" s="180"/>
      <c r="K19" s="180"/>
      <c r="L19" s="180"/>
    </row>
    <row r="20" spans="1:12">
      <c r="A20" s="31">
        <v>19</v>
      </c>
      <c r="B20" s="31" t="s">
        <v>95</v>
      </c>
      <c r="C20" s="164"/>
      <c r="D20" s="72">
        <v>363</v>
      </c>
      <c r="E20" s="72"/>
      <c r="F20" s="180">
        <v>400</v>
      </c>
      <c r="G20" s="180"/>
      <c r="H20" s="180"/>
      <c r="I20" s="180"/>
      <c r="J20" s="180"/>
      <c r="K20" s="180"/>
      <c r="L20" s="180"/>
    </row>
    <row r="21" spans="1:12">
      <c r="A21" s="31">
        <v>20</v>
      </c>
      <c r="B21" s="31" t="s">
        <v>103</v>
      </c>
      <c r="C21" s="164"/>
      <c r="D21" s="72">
        <v>1632.2</v>
      </c>
      <c r="E21" s="72">
        <v>1700</v>
      </c>
      <c r="F21" s="180"/>
      <c r="G21" s="180"/>
      <c r="H21" s="180"/>
      <c r="I21" s="180"/>
      <c r="J21" s="180"/>
      <c r="K21" s="180"/>
      <c r="L21" s="180"/>
    </row>
    <row r="22" spans="1:12">
      <c r="A22" s="31">
        <v>21</v>
      </c>
      <c r="B22" s="31" t="s">
        <v>114</v>
      </c>
      <c r="C22" s="164"/>
      <c r="D22" s="72">
        <v>0</v>
      </c>
      <c r="E22" s="72"/>
      <c r="F22" s="180"/>
      <c r="G22" s="180"/>
      <c r="H22" s="180"/>
      <c r="I22" s="180"/>
      <c r="J22" s="180"/>
      <c r="K22" s="180"/>
      <c r="L22" s="180"/>
    </row>
    <row r="23" spans="1:12">
      <c r="A23" s="31">
        <v>22</v>
      </c>
      <c r="B23" s="31" t="s">
        <v>102</v>
      </c>
      <c r="C23" s="164"/>
      <c r="D23" s="72">
        <v>860</v>
      </c>
      <c r="E23" s="72"/>
      <c r="F23" s="180"/>
      <c r="G23" s="180"/>
      <c r="H23" s="180"/>
      <c r="I23" s="180"/>
      <c r="J23" s="180"/>
      <c r="K23" s="180"/>
      <c r="L23" s="180"/>
    </row>
    <row r="24" spans="1:12">
      <c r="A24" s="31">
        <v>23</v>
      </c>
      <c r="B24" s="31" t="s">
        <v>67</v>
      </c>
      <c r="C24" s="172"/>
      <c r="D24" s="221">
        <v>0</v>
      </c>
      <c r="E24" s="172"/>
      <c r="F24" s="172"/>
      <c r="G24" s="172"/>
      <c r="H24" s="172"/>
      <c r="I24" s="172"/>
      <c r="J24" s="172"/>
      <c r="K24" s="172"/>
      <c r="L24" s="172"/>
    </row>
    <row r="25" spans="1:12">
      <c r="A25" s="31">
        <v>24</v>
      </c>
      <c r="B25" s="31" t="s">
        <v>36</v>
      </c>
      <c r="C25" s="171"/>
      <c r="D25" s="152">
        <v>0</v>
      </c>
      <c r="E25" s="152"/>
      <c r="F25" s="180"/>
      <c r="G25" s="180"/>
      <c r="H25" s="180"/>
      <c r="I25" s="180"/>
      <c r="J25" s="180"/>
      <c r="K25" s="180"/>
      <c r="L25" s="180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8986</v>
      </c>
      <c r="F26" s="73">
        <f t="shared" ref="F26:L26" si="0">SUM(F7:F25)</f>
        <v>3500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</row>
    <row r="27" spans="1:12">
      <c r="A27" s="31">
        <v>26</v>
      </c>
      <c r="B27" s="31" t="s">
        <v>38</v>
      </c>
      <c r="C27" s="221"/>
      <c r="D27" s="221">
        <v>16148</v>
      </c>
      <c r="E27" s="221">
        <v>1650</v>
      </c>
      <c r="F27" s="221">
        <v>1230</v>
      </c>
      <c r="G27" s="221"/>
      <c r="H27" s="221">
        <v>2102</v>
      </c>
      <c r="I27" s="221"/>
      <c r="J27" s="221"/>
      <c r="K27" s="221"/>
      <c r="L27" s="221"/>
    </row>
    <row r="28" spans="1:12">
      <c r="A28" s="31">
        <v>27</v>
      </c>
      <c r="B28" s="31" t="s">
        <v>39</v>
      </c>
      <c r="C28" s="79"/>
      <c r="D28" s="129">
        <v>73</v>
      </c>
      <c r="E28" s="129"/>
      <c r="F28" s="180"/>
      <c r="G28" s="180"/>
      <c r="H28" s="180"/>
      <c r="I28" s="180"/>
      <c r="J28" s="180"/>
      <c r="K28" s="180"/>
      <c r="L28" s="180"/>
    </row>
    <row r="29" spans="1:12">
      <c r="A29" s="16">
        <v>28</v>
      </c>
      <c r="B29" s="58" t="s">
        <v>40</v>
      </c>
      <c r="C29" s="181">
        <f>SUM(C26:C28)</f>
        <v>0</v>
      </c>
      <c r="D29" s="16">
        <f t="shared" ref="D29:L29" si="1">SUM(D26:D28)</f>
        <v>34770.199999999997</v>
      </c>
      <c r="E29" s="16">
        <f>SUM(E26:E28)</f>
        <v>10636</v>
      </c>
      <c r="F29" s="181">
        <f t="shared" si="1"/>
        <v>4730</v>
      </c>
      <c r="G29" s="181">
        <f t="shared" si="1"/>
        <v>0</v>
      </c>
      <c r="H29" s="181">
        <f t="shared" si="1"/>
        <v>12702</v>
      </c>
      <c r="I29" s="181">
        <f t="shared" si="1"/>
        <v>0</v>
      </c>
      <c r="J29" s="181">
        <f t="shared" si="1"/>
        <v>0</v>
      </c>
      <c r="K29" s="181">
        <f t="shared" si="1"/>
        <v>0</v>
      </c>
      <c r="L29" s="181">
        <f t="shared" si="1"/>
        <v>0</v>
      </c>
    </row>
    <row r="30" spans="1:12">
      <c r="A30" s="16">
        <v>29</v>
      </c>
      <c r="B30" s="58">
        <v>2022</v>
      </c>
      <c r="C30" s="16"/>
      <c r="D30" s="16">
        <v>33291.1</v>
      </c>
      <c r="E30" s="16">
        <v>8900</v>
      </c>
      <c r="F30" s="16">
        <v>5580</v>
      </c>
      <c r="G30" s="16"/>
      <c r="H30" s="16">
        <v>19300</v>
      </c>
      <c r="I30" s="16"/>
      <c r="J30" s="16"/>
      <c r="K30" s="16"/>
      <c r="L30" s="16"/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2023-07-22T04:43:31Z</dcterms:modified>
</cp:coreProperties>
</file>