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L25" i="10"/>
  <c r="I25"/>
  <c r="I28" s="1"/>
  <c r="J22"/>
  <c r="L28"/>
  <c r="G29" i="1"/>
  <c r="D20" i="4"/>
  <c r="F25" i="10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<sst xmlns="http://schemas.openxmlformats.org/spreadsheetml/2006/main" count="510" uniqueCount="178">
  <si>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</si>
  <si>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</si>
  <si>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</si>
  <si>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</si>
  <si>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</si>
  <si>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</si>
  <si>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</si>
  <si>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</si>
  <si>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</si>
  <si>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</si>
  <si>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</si>
  <si>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</si>
  <si>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</si>
  <si>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</si>
  <si>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</si>
  <si>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</si>
  <si>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</si>
  <si>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</si>
  <si>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</si>
  <si>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</si>
  <si>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</si>
  <si>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</si>
  <si>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</si>
  <si>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</si>
  <si>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</si>
  <si>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</si>
  <si>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</si>
  <si>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</si>
  <si>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</si>
  <si>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</si>
  <si>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</si>
  <si>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</si>
  <si>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</si>
  <si>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</si>
  <si>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</si>
  <si>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</si>
  <si>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</si>
  <si>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</si>
  <si>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</si>
  <si>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</si>
  <si>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</si>
  <si>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</si>
  <si>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</si>
  <si>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</si>
  <si>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</si>
  <si>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</si>
  <si>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</si>
  <si>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</si>
  <si>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</si>
  <si>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</si>
  <si>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</si>
  <si>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</si>
  <si>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</si>
  <si>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</si>
  <si>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</si>
  <si>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</si>
  <si>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</si>
  <si>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</si>
  <si>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</si>
  <si>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</si>
  <si>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</si>
  <si>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</si>
  <si>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</si>
  <si>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</si>
  <si>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</si>
  <si>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</si>
  <si>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</si>
  <si>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</si>
  <si>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</si>
  <si>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</si>
  <si>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</si>
  <si>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</si>
  <si>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</si>
  <si>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</si>
  <si>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</si>
  <si>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</si>
  <si>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</si>
  <si>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</si>
  <si>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</si>
  <si>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</si>
  <si>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</si>
  <si>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</si>
  <si>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</si>
  <si>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</si>
  <si>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</si>
  <si>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</si>
  <si>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</si>
  <si>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</si>
  <si>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</si>
  <si>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</si>
  <si>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</si>
  <si>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</si>
  <si>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</si>
  <si>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</si>
  <si>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</si>
  <si>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</si>
  <si>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</si>
  <si>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</si>
  <si>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</si>
  <si>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</si>
  <si>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</si>
  <si>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</si>
  <si>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</si>
  <si>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</si>
  <si>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</si>
  <si>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</si>
  <si>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</si>
  <si>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</si>
  <si>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</si>
  <si>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</si>
  <si>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</si>
  <si>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</si>
  <si>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</si>
  <si>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</si>
  <si>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</si>
  <si>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</si>
  <si>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</si>
  <si>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</si>
  <si>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</si>
  <si>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</si>
  <si>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</si>
  <si>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</si>
  <si>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</si>
  <si>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</si>
  <si>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</si>
  <si>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</si>
  <si>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</si>
  <si>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</si>
  <si>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</si>
  <si>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</si>
  <si>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</si>
  <si>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</si>
  <si>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</si>
  <si>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</si>
  <si>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</si>
  <si>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</si>
  <si>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</si>
  <si>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</si>
  <si>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</si>
  <si>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</si>
  <si>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</si>
  <si>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</si>
  <si>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</si>
  <si>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</si>
  <si>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</si>
  <si>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</si>
  <si>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</si>
  <si>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</si>
  <si>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</si>
  <si>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</si>
  <si>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</si>
  <si>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</si>
  <si>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</si>
  <si>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</si>
  <si>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</si>
  <si>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</si>
  <si>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</si>
  <si>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</si>
  <si>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</si>
  <si>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</si>
  <si>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</si>
  <si>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</si>
  <si>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</si>
  <si>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</si>
  <si>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</si>
  <si>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</si>
  <si>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</si>
  <si>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</si>
  <si>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</si>
  <si>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</si>
  <si>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</si>
  <si>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</si>
  <si>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на  27 июля  2023 года</t>
  </si>
  <si>
    <t>27 июля  2023 года</t>
  </si>
  <si>
    <t>на 27 июля   2023 года</t>
  </si>
  <si>
    <t xml:space="preserve"> на 27 июля 2023 года</t>
  </si>
  <si>
    <t>на  27 июля 2023 года.</t>
  </si>
  <si>
    <t>НА 27 ИЮЛЯ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</si>
</sst>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topLeftCell="A7" zoomScaleNormal="110" workbookViewId="0">
      <selection activeCell="Q21" sqref="Q21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6" ht="21" customHeight="1">
      <c r="A2" s="366" t="s">
        <v>122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</row>
    <row r="3" spans="1:26" ht="18" customHeight="1">
      <c r="A3" s="367" t="s">
        <v>172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</row>
    <row r="4" spans="1:26" ht="15" customHeight="1">
      <c r="A4" s="224"/>
      <c r="B4" s="229"/>
      <c r="C4" s="93" t="s">
        <v>41</v>
      </c>
      <c r="D4" s="368" t="s">
        <v>123</v>
      </c>
      <c r="E4" s="369"/>
      <c r="F4" s="370"/>
      <c r="G4" s="87" t="s">
        <v>136</v>
      </c>
      <c r="H4" s="371" t="s">
        <v>42</v>
      </c>
      <c r="I4" s="372"/>
      <c r="J4" s="373"/>
      <c r="K4" s="87" t="s">
        <v>136</v>
      </c>
      <c r="L4" s="371" t="s">
        <v>124</v>
      </c>
      <c r="M4" s="372"/>
      <c r="N4" s="373"/>
      <c r="O4" s="95" t="s">
        <v>136</v>
      </c>
      <c r="P4" s="363" t="s">
        <v>125</v>
      </c>
      <c r="Q4" s="364"/>
      <c r="R4" s="365"/>
      <c r="S4" s="95" t="s">
        <v>136</v>
      </c>
      <c r="T4" s="363" t="s">
        <v>144</v>
      </c>
      <c r="U4" s="364"/>
      <c r="V4" s="365"/>
      <c r="W4" s="95" t="s">
        <v>136</v>
      </c>
      <c r="X4" s="363" t="s">
        <v>92</v>
      </c>
      <c r="Y4" s="364"/>
      <c r="Z4" s="365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4" si="0">H7+L7+P7</f>
        <v>1445</v>
      </c>
      <c r="E7" s="308">
        <f t="shared" ref="E7:E25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5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>
        <v>210</v>
      </c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8776</v>
      </c>
      <c r="F11" s="287">
        <f t="shared" si="2"/>
        <v>44.412955465587046</v>
      </c>
      <c r="G11" s="289">
        <v>1346</v>
      </c>
      <c r="H11" s="289">
        <v>1346</v>
      </c>
      <c r="I11" s="290">
        <v>6596</v>
      </c>
      <c r="J11" s="287">
        <f t="shared" si="3"/>
        <v>49.004457652303124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2180</v>
      </c>
      <c r="R11" s="287">
        <f t="shared" si="5"/>
        <v>34.603174603174608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>
        <v>100</v>
      </c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2067.6</v>
      </c>
      <c r="E16" s="278">
        <f t="shared" si="1"/>
        <v>8249</v>
      </c>
      <c r="F16" s="279">
        <f t="shared" si="2"/>
        <v>39.89649835558135</v>
      </c>
      <c r="G16" s="285">
        <v>1290.3</v>
      </c>
      <c r="H16" s="285">
        <v>935</v>
      </c>
      <c r="I16" s="286">
        <v>4395</v>
      </c>
      <c r="J16" s="279">
        <f t="shared" si="3"/>
        <v>47.005347593582883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311</v>
      </c>
      <c r="E19" s="278">
        <f t="shared" si="1"/>
        <v>887</v>
      </c>
      <c r="F19" s="279">
        <f>E19/D19*10</f>
        <v>28.520900321543408</v>
      </c>
      <c r="G19" s="289">
        <v>250</v>
      </c>
      <c r="H19" s="277">
        <v>201</v>
      </c>
      <c r="I19" s="281">
        <v>645</v>
      </c>
      <c r="J19" s="281">
        <f t="shared" si="3"/>
        <v>32.089552238805972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254</v>
      </c>
      <c r="E20" s="278">
        <f t="shared" si="1"/>
        <v>762</v>
      </c>
      <c r="F20" s="279">
        <f t="shared" ref="F20:F24" si="9">E20/D20*10</f>
        <v>30</v>
      </c>
      <c r="G20" s="289">
        <v>294</v>
      </c>
      <c r="H20" s="289">
        <v>244</v>
      </c>
      <c r="I20" s="290">
        <v>732</v>
      </c>
      <c r="J20" s="281">
        <f t="shared" si="3"/>
        <v>30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1643</v>
      </c>
      <c r="F21" s="279">
        <f t="shared" si="9"/>
        <v>32.729083665338649</v>
      </c>
      <c r="G21" s="171">
        <v>231</v>
      </c>
      <c r="H21" s="171">
        <v>231</v>
      </c>
      <c r="I21" s="328">
        <v>809</v>
      </c>
      <c r="J21" s="281">
        <f t="shared" si="3"/>
        <v>35.021645021645021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167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220">
        <v>190</v>
      </c>
      <c r="H22" s="220">
        <v>190</v>
      </c>
      <c r="I22" s="230">
        <v>592</v>
      </c>
      <c r="J22" s="281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168</v>
      </c>
      <c r="C23" s="276">
        <f t="shared" si="8"/>
        <v>40</v>
      </c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>
        <v>40</v>
      </c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169</v>
      </c>
      <c r="C24" s="276">
        <f t="shared" si="8"/>
        <v>0</v>
      </c>
      <c r="D24" s="277">
        <f t="shared" si="0"/>
        <v>0</v>
      </c>
      <c r="E24" s="278">
        <f t="shared" si="1"/>
        <v>0</v>
      </c>
      <c r="F24" s="279" t="e">
        <f t="shared" si="9"/>
        <v>#DIV/0!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103</v>
      </c>
      <c r="U24" s="234">
        <v>22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170</v>
      </c>
      <c r="C25" s="276">
        <f t="shared" si="8"/>
        <v>0</v>
      </c>
      <c r="D25" s="220"/>
      <c r="E25" s="278">
        <f t="shared" si="1"/>
        <v>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260</v>
      </c>
      <c r="U25" s="234">
        <v>2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165</v>
      </c>
      <c r="C26" s="144">
        <v>8375</v>
      </c>
      <c r="D26" s="144">
        <v>7350</v>
      </c>
      <c r="E26" s="144">
        <v>23320</v>
      </c>
      <c r="F26" s="236">
        <v>31.7</v>
      </c>
      <c r="G26" s="220">
        <v>7205</v>
      </c>
      <c r="H26" s="237">
        <v>7001</v>
      </c>
      <c r="I26" s="231">
        <v>21003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/>
      <c r="T26" s="238"/>
      <c r="U26" s="239"/>
      <c r="V26" s="231"/>
      <c r="W26" s="238"/>
      <c r="X26" s="238"/>
      <c r="Y26" s="239"/>
      <c r="Z26" s="231"/>
    </row>
    <row r="27" spans="1:26">
      <c r="A27" s="26">
        <v>21</v>
      </c>
      <c r="B27" s="31" t="s">
        <v>171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25647.86</v>
      </c>
      <c r="D29" s="155">
        <f>SUM(D7:D28)</f>
        <v>24128.5</v>
      </c>
      <c r="E29" s="155">
        <f>SUM(E7:E28)</f>
        <v>88038</v>
      </c>
      <c r="F29" s="236">
        <f t="shared" ref="F29" si="10">E29/D29*10</f>
        <v>36.487141761816936</v>
      </c>
      <c r="G29" s="302">
        <f>SUM(G7:G28)</f>
        <v>18213.36</v>
      </c>
      <c r="H29" s="237">
        <f>SUM(H7:H28)</f>
        <v>17515</v>
      </c>
      <c r="I29" s="231">
        <f>SUM(I7:I28)</f>
        <v>62118</v>
      </c>
      <c r="J29" s="236">
        <f t="shared" ref="J29" si="11">I29/H29*10</f>
        <v>35.465600913502712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9400</v>
      </c>
      <c r="R29" s="303">
        <f t="shared" ref="R29" si="13">Q29/P29*10</f>
        <v>28.484848484848484</v>
      </c>
      <c r="S29" s="304">
        <f>SUM(S7:S28)</f>
        <v>469</v>
      </c>
      <c r="T29" s="360">
        <f>SUM(T7:T28)</f>
        <v>363</v>
      </c>
      <c r="U29" s="361">
        <v>24</v>
      </c>
      <c r="V29" s="236">
        <f t="shared" ref="V29" si="14">U29/T29*10</f>
        <v>0.66115702479338845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3" workbookViewId="0">
      <selection activeCell="F27" sqref="F27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>
      <c r="A2" s="376" t="s">
        <v>109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>
      <c r="A3" s="377" t="s">
        <v>173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.75">
      <c r="A4" s="2">
        <v>20</v>
      </c>
      <c r="B4" s="3"/>
      <c r="C4" s="207" t="s">
        <v>1</v>
      </c>
      <c r="D4" s="207" t="s">
        <v>2</v>
      </c>
      <c r="E4" s="378" t="s">
        <v>3</v>
      </c>
      <c r="F4" s="379"/>
      <c r="G4" s="67" t="s">
        <v>4</v>
      </c>
      <c r="H4" s="378" t="s">
        <v>5</v>
      </c>
      <c r="I4" s="379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4" t="s">
        <v>12</v>
      </c>
      <c r="F5" s="375"/>
      <c r="G5" s="70" t="s">
        <v>13</v>
      </c>
      <c r="H5" s="374" t="s">
        <v>14</v>
      </c>
      <c r="I5" s="375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24586</v>
      </c>
      <c r="E11" s="79">
        <f>уборка1!D11+уборка1!H11+уборка1!P11+уборка1!T11+уборка2!D11+уборка2!H11+уборка2!L11+уборка2!P11+уборка2!T11+уборка2!Z11</f>
        <v>24586</v>
      </c>
      <c r="F11" s="81">
        <v>1274</v>
      </c>
      <c r="G11" s="76">
        <f t="shared" si="0"/>
        <v>92.480722211773553</v>
      </c>
      <c r="H11" s="324">
        <f>уборка1!E11+уборка1!I11+уборка1!Q11+уборка1!U11+уборка2!E11+уборка2!I11+уборка2!M11+уборка2!Q11+уборка2!U11+уборка2!AA11</f>
        <v>100697.2</v>
      </c>
      <c r="I11" s="76">
        <v>5204.7</v>
      </c>
      <c r="J11" s="76">
        <f t="shared" si="1"/>
        <v>40.853218210361064</v>
      </c>
      <c r="K11" s="292">
        <f t="shared" si="4"/>
        <v>40.957130074025869</v>
      </c>
      <c r="L11" s="80">
        <v>39</v>
      </c>
      <c r="M11" s="78"/>
      <c r="N11" s="76">
        <f t="shared" si="2"/>
        <v>32.666666666666664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7250.6</v>
      </c>
      <c r="E13" s="79">
        <f>уборка1!D13+уборка1!H13+уборка1!P13+уборка1!T13+уборка2!D13+уборка2!H13+уборка2!L13+уборка2!P13+уборка2!T13+уборка2!Z13</f>
        <v>7250.6</v>
      </c>
      <c r="F13" s="76"/>
      <c r="G13" s="76">
        <f t="shared" si="0"/>
        <v>93.908741208926415</v>
      </c>
      <c r="H13" s="76">
        <f>уборка1!E13+уборка1!I13+уборка1!Q13+уборка1!U13+уборка2!E13+уборка2!I13+уборка2!M13+уборка2!Q13+уборка2!U13+уборка2!AA13</f>
        <v>25882.7</v>
      </c>
      <c r="I13" s="76"/>
      <c r="J13" s="76" t="e">
        <f t="shared" si="1"/>
        <v>#DIV/0!</v>
      </c>
      <c r="K13" s="292">
        <f t="shared" si="4"/>
        <v>35.697321600970952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>
        <v>75</v>
      </c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>
        <v>265</v>
      </c>
      <c r="J15" s="76">
        <f t="shared" si="1"/>
        <v>35.333333333333329</v>
      </c>
      <c r="K15" s="292">
        <f t="shared" si="4"/>
        <v>42.779315625184047</v>
      </c>
      <c r="L15" s="80">
        <v>6</v>
      </c>
      <c r="M15" s="78"/>
      <c r="N15" s="76">
        <f t="shared" si="2"/>
        <v>12.5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8172</v>
      </c>
      <c r="E16" s="79">
        <f>уборка1!D16+уборка1!H16+уборка1!P16+уборка1!T16+уборка2!D17+уборка2!H17+уборка2!L17+уборка2!P17+уборка2!T17+уборка2!Z17</f>
        <v>8172</v>
      </c>
      <c r="F16" s="76">
        <v>279</v>
      </c>
      <c r="G16" s="76">
        <f t="shared" si="0"/>
        <v>90.438247011952186</v>
      </c>
      <c r="H16" s="76">
        <f>уборка1!E16+уборка1!I16+уборка1!Q16+уборка1!U16+уборка2!E17+уборка2!I17+уборка2!M17+уборка2!Q17+уборка2!U17+уборка2!AA17</f>
        <v>35071.599999999999</v>
      </c>
      <c r="I16" s="76">
        <v>1465</v>
      </c>
      <c r="J16" s="76">
        <f t="shared" si="1"/>
        <v>52.508960573476706</v>
      </c>
      <c r="K16" s="292">
        <f t="shared" si="4"/>
        <v>42.916789035731767</v>
      </c>
      <c r="L16" s="333">
        <v>12</v>
      </c>
      <c r="M16" s="78"/>
      <c r="N16" s="76">
        <f t="shared" si="2"/>
        <v>23.25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8355</v>
      </c>
      <c r="E17" s="79">
        <f>уборка1!D17+уборка1!H17+уборка1!P17+уборка1!T17+уборка2!D18+уборка2!H18+уборка2!L18+уборка2!P18+уборка2!T18+уборка2!Z18</f>
        <v>8355</v>
      </c>
      <c r="F17" s="76">
        <v>385</v>
      </c>
      <c r="G17" s="76">
        <f t="shared" si="0"/>
        <v>97.536773289750172</v>
      </c>
      <c r="H17" s="76">
        <f>уборка1!E17+уборка1!I17+уборка1!Q17+уборка1!U17+уборка2!E18+уборка2!I18+уборка2!M18+уборка2!Q18+уборка2!U18+уборка2!AA18</f>
        <v>30366.400000000001</v>
      </c>
      <c r="I17" s="76">
        <v>1636.2</v>
      </c>
      <c r="J17" s="76">
        <f t="shared" si="1"/>
        <v>42.498701298701306</v>
      </c>
      <c r="K17" s="292">
        <f t="shared" si="4"/>
        <v>36.345182525433877</v>
      </c>
      <c r="L17" s="333">
        <v>17</v>
      </c>
      <c r="M17" s="78"/>
      <c r="N17" s="76">
        <f t="shared" si="2"/>
        <v>22.647058823529413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1800</v>
      </c>
      <c r="E18" s="79">
        <f>уборка1!D18+уборка1!H18+уборка1!P18+уборка1!T18+уборка2!D19+уборка2!H19+уборка2!L19+уборка2!P19+уборка2!T19+уборка2!Z19</f>
        <v>1800</v>
      </c>
      <c r="F18" s="76"/>
      <c r="G18" s="76">
        <f t="shared" si="0"/>
        <v>97.826086956521735</v>
      </c>
      <c r="H18" s="76">
        <f>уборка1!E18+уборка1!I18+уборка1!Q18+уборка1!U18+уборка2!E19+уборка2!I19+уборка2!M19+уборка2!Q19+уборка2!U19+уборка2!AA19</f>
        <v>6400</v>
      </c>
      <c r="I18" s="76"/>
      <c r="J18" s="76" t="e">
        <f t="shared" si="1"/>
        <v>#DIV/0!</v>
      </c>
      <c r="K18" s="292">
        <f t="shared" si="4"/>
        <v>35.555555555555557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1036</v>
      </c>
      <c r="E20" s="79">
        <f>уборка1!D20+уборка1!H20+уборка1!P20+уборка1!T20+уборка2!D21+уборка2!H21+уборка2!L21+уборка2!P21+уборка2!T21+уборка2!Z21</f>
        <v>1036</v>
      </c>
      <c r="F20" s="76">
        <v>20</v>
      </c>
      <c r="G20" s="76">
        <f t="shared" si="0"/>
        <v>80.874316939890718</v>
      </c>
      <c r="H20" s="76">
        <f>уборка1!E20+уборка1!I20+уборка1!Q20+уборка1!U20+уборка2!E21+уборка2!I21+уборка2!M21+уборка2!Q21+уборка2!U21+уборка2!AA21</f>
        <v>5236.8</v>
      </c>
      <c r="I20" s="76">
        <v>121</v>
      </c>
      <c r="J20" s="76">
        <f t="shared" si="1"/>
        <v>60.5</v>
      </c>
      <c r="K20" s="292">
        <f t="shared" si="4"/>
        <v>50.548262548262542</v>
      </c>
      <c r="L20" s="80">
        <v>4</v>
      </c>
      <c r="M20" s="78"/>
      <c r="N20" s="76">
        <f t="shared" si="2"/>
        <v>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5049.6000000000004</v>
      </c>
      <c r="E21" s="79">
        <f>уборка1!D21+уборка1!H21+уборка1!P21+уборка1!T21+уборка2!D22+уборка2!H22+уборка2!L22+уборка2!P22+уборка2!T22+уборка2!Z22</f>
        <v>5049.6000000000004</v>
      </c>
      <c r="F21" s="76"/>
      <c r="G21" s="76">
        <f t="shared" si="0"/>
        <v>99.802355917463842</v>
      </c>
      <c r="H21" s="76">
        <f>уборка1!E21+уборка1!I21+уборка1!Q21+уборка1!U21+уборка2!E22+уборка2!I22+уборка2!M22+уборка2!Q22+уборка2!U22+уборка2!AA22</f>
        <v>15109.800000000001</v>
      </c>
      <c r="I21" s="76"/>
      <c r="J21" s="76" t="e">
        <f t="shared" si="1"/>
        <v>#DIV/0!</v>
      </c>
      <c r="K21" s="292">
        <f t="shared" si="4"/>
        <v>29.922766159695819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97684.650000000009</v>
      </c>
      <c r="D25" s="75">
        <f t="shared" si="5"/>
        <v>93845.35</v>
      </c>
      <c r="E25" s="79">
        <f>уборка1!D25+уборка1!H25+уборка1!P25+уборка1!T25+уборка2!D26+уборка2!H26+уборка2!L26+уборка2!P26+уборка2!T26+уборка2!Z26</f>
        <v>93845.35</v>
      </c>
      <c r="F25" s="209">
        <f>SUM(F7:F24)</f>
        <v>2033</v>
      </c>
      <c r="G25" s="76">
        <f t="shared" si="0"/>
        <v>96.069699794184643</v>
      </c>
      <c r="H25" s="324">
        <f>уборка1!E25+уборка1!I25+уборка1!Q25+уборка1!U25+уборка2!E26+уборка2!I26+уборка2!M26+уборка2!Q26+уборка2!U26+уборка2!AA26</f>
        <v>366207.44</v>
      </c>
      <c r="I25" s="209">
        <f>SUM(I7:I24)</f>
        <v>8691.9</v>
      </c>
      <c r="J25" s="76">
        <f t="shared" si="1"/>
        <v>42.75405804230202</v>
      </c>
      <c r="K25" s="292">
        <f t="shared" si="4"/>
        <v>39.02243851187086</v>
      </c>
      <c r="L25" s="345">
        <f t="shared" ref="L25" si="6">SUM(L43)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25349</v>
      </c>
      <c r="E26" s="79">
        <f>уборка1!D26+уборка1!H26+уборка1!P26+уборка1!T26+уборка2!D27+уборка2!H27+уборка2!L27+уборка2!P27+уборка2!T27+уборка2!Z27</f>
        <v>25349</v>
      </c>
      <c r="F26" s="209">
        <v>190</v>
      </c>
      <c r="G26" s="76">
        <f t="shared" si="0"/>
        <v>96.321769198616863</v>
      </c>
      <c r="H26" s="76">
        <f>уборка1!E26+уборка1!I26+уборка1!Q26+уборка1!U26+уборка2!E27+уборка2!I27+уборка2!M27+уборка2!Q27+уборка2!U27+уборка2!AA27</f>
        <v>90480</v>
      </c>
      <c r="I26" s="76">
        <v>917</v>
      </c>
      <c r="J26" s="76">
        <f t="shared" si="1"/>
        <v>48.263157894736835</v>
      </c>
      <c r="K26" s="292">
        <f t="shared" si="4"/>
        <v>35.693715728431101</v>
      </c>
      <c r="L26" s="345">
        <v>12</v>
      </c>
      <c r="M26" s="85">
        <v>1714</v>
      </c>
      <c r="N26" s="77">
        <f t="shared" si="2"/>
        <v>15.833333333333334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19</v>
      </c>
      <c r="E27" s="79">
        <f>уборка1!D27+уборка1!H27+уборка1!P27+уборка1!T27+уборка2!D28+уборка2!H28+уборка2!L28+уборка2!P28+уборка2!T28+уборка2!Z28</f>
        <v>19</v>
      </c>
      <c r="F27" s="83"/>
      <c r="G27" s="76">
        <f t="shared" si="0"/>
        <v>10.497237569060774</v>
      </c>
      <c r="H27" s="76">
        <f>уборка1!E27+уборка1!I27+уборка1!Q27+уборка1!U27+уборка2!E28+уборка2!I28+уборка2!M28+уборка2!Q28+уборка2!U28+уборка2!AA28</f>
        <v>47.5</v>
      </c>
      <c r="I27" s="83"/>
      <c r="J27" s="76" t="e">
        <f t="shared" si="1"/>
        <v>#DIV/0!</v>
      </c>
      <c r="K27" s="292">
        <f t="shared" si="4"/>
        <v>25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124182.65000000001</v>
      </c>
      <c r="D28" s="75">
        <f t="shared" si="5"/>
        <v>119213.35</v>
      </c>
      <c r="E28" s="79">
        <f>уборка1!D28+уборка1!H28+уборка1!P28+уборка1!T28+уборка2!D29+уборка2!H29+уборка2!L29+уборка2!P29+уборка2!T29+уборка2!Z29</f>
        <v>119213.35</v>
      </c>
      <c r="F28" s="76">
        <f>SUM(F25:F27)</f>
        <v>2223</v>
      </c>
      <c r="G28" s="76">
        <f t="shared" si="0"/>
        <v>95.998394300653118</v>
      </c>
      <c r="H28" s="324">
        <f>уборка1!E28+уборка1!I28+уборка1!Q28+уборка1!U28+уборка2!E29+уборка2!I29+уборка2!M29+уборка2!Q29+уборка2!U29+уборка2!AA29</f>
        <v>456734.94</v>
      </c>
      <c r="I28" s="76">
        <f>SUM(I25:I27)</f>
        <v>9608.9</v>
      </c>
      <c r="J28" s="76">
        <f t="shared" si="1"/>
        <v>43.224921277552859</v>
      </c>
      <c r="K28" s="292">
        <f t="shared" si="4"/>
        <v>38.312398737221962</v>
      </c>
      <c r="L28" s="80">
        <f>SUM(L25:L27)</f>
        <v>12</v>
      </c>
      <c r="M28" s="85"/>
      <c r="N28" s="77">
        <f t="shared" si="2"/>
        <v>185.25</v>
      </c>
    </row>
    <row r="29" spans="1:14">
      <c r="A29" s="189">
        <v>25</v>
      </c>
      <c r="B29" s="10">
        <v>2022</v>
      </c>
      <c r="C29" s="75">
        <v>117651.1</v>
      </c>
      <c r="D29" s="75">
        <f t="shared" si="5"/>
        <v>109305.1</v>
      </c>
      <c r="E29" s="79">
        <f>уборка1!D29+уборка1!H29+уборка1!P29+уборка1!T29+уборка2!D30+уборка2!H30+уборка2!L30+уборка2!P30+уборка2!T30+уборка2!Z30</f>
        <v>109305.1</v>
      </c>
      <c r="F29" s="76">
        <v>2464.9</v>
      </c>
      <c r="G29" s="76">
        <f t="shared" si="0"/>
        <v>92.906143673964806</v>
      </c>
      <c r="H29" s="324">
        <f>уборка1!E29+уборка1!I29+уборка1!Q29+уборка1!U29+уборка2!E30+уборка2!I30+уборка2!M30+уборка2!Q30+уборка2!U30+уборка2!AA30</f>
        <v>385157.30000000005</v>
      </c>
      <c r="I29" s="346">
        <v>11898.1</v>
      </c>
      <c r="J29" s="76">
        <f t="shared" si="1"/>
        <v>48.270112377784088</v>
      </c>
      <c r="K29" s="292">
        <f t="shared" si="4"/>
        <v>35.236901114403629</v>
      </c>
      <c r="L29" s="346">
        <v>152</v>
      </c>
      <c r="M29" s="346"/>
      <c r="N29" s="76">
        <f t="shared" si="2"/>
        <v>16.216447368421054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4" workbookViewId="0">
      <selection activeCell="F20" sqref="F20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2" ht="15.75" customHeight="1">
      <c r="A2" s="366" t="s">
        <v>110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</row>
    <row r="3" spans="1:22" ht="14.25" customHeight="1">
      <c r="A3" s="380" t="s">
        <v>173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22">
      <c r="A4" s="2"/>
      <c r="B4" s="12"/>
      <c r="C4" s="93" t="s">
        <v>41</v>
      </c>
      <c r="D4" s="368" t="s">
        <v>42</v>
      </c>
      <c r="E4" s="369"/>
      <c r="F4" s="370"/>
      <c r="G4" s="87" t="s">
        <v>41</v>
      </c>
      <c r="H4" s="371" t="s">
        <v>94</v>
      </c>
      <c r="I4" s="372"/>
      <c r="J4" s="373"/>
      <c r="K4" s="94" t="s">
        <v>41</v>
      </c>
      <c r="L4" s="371" t="s">
        <v>96</v>
      </c>
      <c r="M4" s="372"/>
      <c r="N4" s="373"/>
      <c r="O4" s="95" t="s">
        <v>41</v>
      </c>
      <c r="P4" s="363" t="s">
        <v>97</v>
      </c>
      <c r="Q4" s="364"/>
      <c r="R4" s="365"/>
      <c r="S4" s="96" t="s">
        <v>41</v>
      </c>
      <c r="T4" s="368" t="s">
        <v>43</v>
      </c>
      <c r="U4" s="369"/>
      <c r="V4" s="370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14569</v>
      </c>
      <c r="E11" s="134">
        <v>59773.8</v>
      </c>
      <c r="F11" s="117">
        <f t="shared" si="4"/>
        <v>41.028073306335372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8535</v>
      </c>
      <c r="P11" s="79">
        <v>8521</v>
      </c>
      <c r="Q11" s="79">
        <v>33075.800000000003</v>
      </c>
      <c r="R11" s="81">
        <f t="shared" si="0"/>
        <v>38.816805539255959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166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4833</v>
      </c>
      <c r="E16" s="130">
        <v>23621</v>
      </c>
      <c r="F16" s="117">
        <f t="shared" si="4"/>
        <v>48.874405131388372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6769</v>
      </c>
      <c r="E17" s="134">
        <v>24838.9</v>
      </c>
      <c r="F17" s="117">
        <f t="shared" si="4"/>
        <v>36.695080514108433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/>
      <c r="U18" s="127"/>
      <c r="V18" s="120" t="e">
        <f t="shared" si="3"/>
        <v>#DIV/0!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646</v>
      </c>
      <c r="E20" s="130">
        <v>3788</v>
      </c>
      <c r="F20" s="117">
        <f t="shared" si="4"/>
        <v>58.637770897832823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4007.2</v>
      </c>
      <c r="E21" s="130">
        <v>12494.2</v>
      </c>
      <c r="F21" s="117">
        <f t="shared" si="4"/>
        <v>31.179377121181876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62396.6</v>
      </c>
      <c r="E25" s="145">
        <f>SUM(E7:E24)</f>
        <v>250814.54</v>
      </c>
      <c r="F25" s="143">
        <f t="shared" si="4"/>
        <v>40.196828032296636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22025.15</v>
      </c>
      <c r="P25" s="148">
        <f>SUM(P7:P24)</f>
        <v>22011.15</v>
      </c>
      <c r="Q25" s="83">
        <f>SUM(Q7:Q24)</f>
        <v>74805.200000000012</v>
      </c>
      <c r="R25" s="81">
        <f t="shared" si="0"/>
        <v>33.985139349829524</v>
      </c>
      <c r="S25" s="120">
        <f>SUM(S7:S24)</f>
        <v>40</v>
      </c>
      <c r="T25" s="140">
        <f>SUM(T7:T24)</f>
        <v>0</v>
      </c>
      <c r="U25" s="117">
        <f>SUM(U7:U24)</f>
        <v>0</v>
      </c>
      <c r="V25" s="124" t="e">
        <f t="shared" si="3"/>
        <v>#DIV/0!</v>
      </c>
    </row>
    <row r="26" spans="1:22">
      <c r="A26" s="7">
        <v>22</v>
      </c>
      <c r="B26" s="9" t="s">
        <v>38</v>
      </c>
      <c r="C26" s="314">
        <v>18173</v>
      </c>
      <c r="D26" s="79">
        <v>17705</v>
      </c>
      <c r="E26" s="141">
        <v>63035</v>
      </c>
      <c r="F26" s="117">
        <f t="shared" si="4"/>
        <v>35.602937023439708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9373</v>
      </c>
      <c r="R26" s="81">
        <f t="shared" si="0"/>
        <v>28.403030303030302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/>
      <c r="E27" s="130"/>
      <c r="F27" s="117" t="e">
        <f t="shared" si="4"/>
        <v>#DIV/0!</v>
      </c>
      <c r="G27" s="79">
        <v>35</v>
      </c>
      <c r="H27" s="79"/>
      <c r="I27" s="331"/>
      <c r="J27" s="109" t="e">
        <f t="shared" si="1"/>
        <v>#DIV/0!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80101.600000000006</v>
      </c>
      <c r="E28" s="156">
        <f>SUM(E25:E27)</f>
        <v>313849.54000000004</v>
      </c>
      <c r="F28" s="117">
        <f t="shared" si="4"/>
        <v>39.181432081256801</v>
      </c>
      <c r="G28" s="146">
        <f>SUM(G25:G27)</f>
        <v>12679.6</v>
      </c>
      <c r="H28" s="146">
        <f>SUM(H25:H27)</f>
        <v>12644.6</v>
      </c>
      <c r="I28" s="81">
        <f>SUM(I25:I27)</f>
        <v>55400</v>
      </c>
      <c r="J28" s="124">
        <f t="shared" si="1"/>
        <v>43.81316925802318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25344.15</v>
      </c>
      <c r="P28" s="148">
        <f>SUM(P25:P27)</f>
        <v>25330.15</v>
      </c>
      <c r="Q28" s="83">
        <f>SUM(Q25:Q27)</f>
        <v>84225.700000000012</v>
      </c>
      <c r="R28" s="81">
        <f t="shared" si="0"/>
        <v>33.251165113510979</v>
      </c>
      <c r="S28" s="332">
        <f>SUM(S25:S27)</f>
        <v>250</v>
      </c>
      <c r="T28" s="332">
        <f>SUM(T25:T27)</f>
        <v>210</v>
      </c>
      <c r="U28" s="81">
        <f>SUM(U25:U27)</f>
        <v>505</v>
      </c>
      <c r="V28" s="117">
        <f>U28/T28*10</f>
        <v>24.047619047619047</v>
      </c>
    </row>
    <row r="29" spans="1:22" ht="14.25" customHeight="1">
      <c r="A29" s="7">
        <v>25</v>
      </c>
      <c r="B29" s="10">
        <v>2022</v>
      </c>
      <c r="C29" s="221">
        <v>85932.5</v>
      </c>
      <c r="D29" s="77">
        <v>78776.100000000006</v>
      </c>
      <c r="E29" s="322">
        <v>301329.40000000002</v>
      </c>
      <c r="F29" s="117">
        <f t="shared" si="4"/>
        <v>38.251373195677367</v>
      </c>
      <c r="G29" s="209">
        <v>8784</v>
      </c>
      <c r="H29" s="75">
        <v>8784</v>
      </c>
      <c r="I29" s="357">
        <v>40703.9</v>
      </c>
      <c r="J29" s="124">
        <f t="shared" si="1"/>
        <v>46.338683970856103</v>
      </c>
      <c r="K29" s="84"/>
      <c r="L29" s="84"/>
      <c r="M29" s="159"/>
      <c r="N29" s="137" t="e">
        <f t="shared" si="2"/>
        <v>#DIV/0!</v>
      </c>
      <c r="O29" s="146">
        <v>20327.3</v>
      </c>
      <c r="P29" s="79">
        <v>20327</v>
      </c>
      <c r="Q29" s="83">
        <v>40021.9</v>
      </c>
      <c r="R29" s="81">
        <f t="shared" si="0"/>
        <v>19.68903428936882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workbookViewId="0">
      <selection activeCell="L18" sqref="L18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1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</row>
    <row r="2" spans="1:44" ht="15.75">
      <c r="A2" s="382" t="s">
        <v>110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44" ht="20.25">
      <c r="A3" s="383" t="s">
        <v>173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</row>
    <row r="4" spans="1:44">
      <c r="A4" s="2"/>
      <c r="B4" s="12"/>
      <c r="C4" s="93" t="s">
        <v>41</v>
      </c>
      <c r="D4" s="368" t="s">
        <v>104</v>
      </c>
      <c r="E4" s="369"/>
      <c r="F4" s="370"/>
      <c r="G4" s="87" t="s">
        <v>41</v>
      </c>
      <c r="H4" s="371" t="s">
        <v>107</v>
      </c>
      <c r="I4" s="372"/>
      <c r="J4" s="373"/>
      <c r="K4" s="94" t="s">
        <v>41</v>
      </c>
      <c r="L4" s="371" t="s">
        <v>92</v>
      </c>
      <c r="M4" s="372"/>
      <c r="N4" s="373"/>
      <c r="O4" s="95" t="s">
        <v>41</v>
      </c>
      <c r="P4" s="363" t="s">
        <v>106</v>
      </c>
      <c r="Q4" s="364"/>
      <c r="R4" s="365"/>
      <c r="S4" s="95" t="s">
        <v>41</v>
      </c>
      <c r="T4" s="363" t="s">
        <v>108</v>
      </c>
      <c r="U4" s="364"/>
      <c r="V4" s="365"/>
      <c r="W4" s="2"/>
      <c r="X4" s="12"/>
      <c r="Y4" s="87" t="s">
        <v>41</v>
      </c>
      <c r="Z4" s="368" t="s">
        <v>105</v>
      </c>
      <c r="AA4" s="369"/>
      <c r="AB4" s="370"/>
      <c r="AC4" s="87" t="s">
        <v>41</v>
      </c>
      <c r="AD4" s="371" t="s">
        <v>121</v>
      </c>
      <c r="AE4" s="372"/>
      <c r="AF4" s="373"/>
      <c r="AG4" s="87" t="s">
        <v>41</v>
      </c>
      <c r="AH4" s="371" t="s">
        <v>138</v>
      </c>
      <c r="AI4" s="372"/>
      <c r="AJ4" s="373"/>
      <c r="AK4" s="87" t="s">
        <v>41</v>
      </c>
      <c r="AL4" s="371" t="s">
        <v>139</v>
      </c>
      <c r="AM4" s="372"/>
      <c r="AN4" s="373"/>
      <c r="AO4" s="87" t="s">
        <v>41</v>
      </c>
      <c r="AP4" s="371" t="s">
        <v>140</v>
      </c>
      <c r="AQ4" s="372"/>
      <c r="AR4" s="373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166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/>
      <c r="AI13" s="132"/>
      <c r="AJ13" s="117" t="e">
        <f t="shared" si="7"/>
        <v>#DIV/0!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405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/>
      <c r="AI18" s="121"/>
      <c r="AJ18" s="109" t="e">
        <f t="shared" si="7"/>
        <v>#DIV/0!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/>
      <c r="AM22" s="337"/>
      <c r="AN22" s="109" t="e">
        <f t="shared" si="8"/>
        <v>#DIV/0!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0</v>
      </c>
      <c r="Q26" s="83">
        <f>SUM(Q7:Q25)</f>
        <v>0</v>
      </c>
      <c r="R26" s="81" t="e">
        <f t="shared" si="0"/>
        <v>#DIV/0!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0</v>
      </c>
      <c r="AI26" s="203">
        <f>SUM(AI7:AI25)</f>
        <v>0</v>
      </c>
      <c r="AJ26" s="124" t="e">
        <f t="shared" si="7"/>
        <v>#DIV/0!</v>
      </c>
      <c r="AK26" s="79">
        <f>SUM(AK7:AK25)</f>
        <v>682</v>
      </c>
      <c r="AL26" s="146">
        <f>SUM(AL7:AL25)</f>
        <v>0</v>
      </c>
      <c r="AM26" s="338">
        <f>SUM(AM7:AM25)</f>
        <v>0</v>
      </c>
      <c r="AN26" s="124" t="e">
        <f t="shared" si="8"/>
        <v>#DIV/0!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2100</v>
      </c>
      <c r="AH27" s="79"/>
      <c r="AI27" s="211"/>
      <c r="AJ27" s="124" t="e">
        <f t="shared" si="7"/>
        <v>#DIV/0!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0</v>
      </c>
      <c r="Q29" s="83">
        <f>SUM(Q26:Q28)</f>
        <v>0</v>
      </c>
      <c r="R29" s="81" t="e">
        <f t="shared" si="0"/>
        <v>#DIV/0!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4497.6000000000004</v>
      </c>
      <c r="AH29" s="348">
        <f>SUM(AH26:AH28)</f>
        <v>0</v>
      </c>
      <c r="AI29" s="203">
        <f>SUM(AI26:AI28)</f>
        <v>0</v>
      </c>
      <c r="AJ29" s="124" t="e">
        <f t="shared" si="7"/>
        <v>#DIV/0!</v>
      </c>
      <c r="AK29" s="146">
        <f>SUM(AK26:AK28)</f>
        <v>682</v>
      </c>
      <c r="AL29" s="146">
        <f>SUM(AL26:AL28)</f>
        <v>0</v>
      </c>
      <c r="AM29" s="338">
        <f>SUM(AM26:AM28)</f>
        <v>0</v>
      </c>
      <c r="AN29" s="124" t="e">
        <f t="shared" si="8"/>
        <v>#DIV/0!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105</v>
      </c>
      <c r="E30" s="223">
        <v>295.60000000000002</v>
      </c>
      <c r="F30" s="117">
        <f t="shared" si="2"/>
        <v>28.152380952380955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/>
      <c r="L30" s="209"/>
      <c r="M30" s="131"/>
      <c r="N30" s="124" t="e">
        <f t="shared" si="4"/>
        <v>#DIV/0!</v>
      </c>
      <c r="O30" s="146"/>
      <c r="P30" s="79"/>
      <c r="Q30" s="83"/>
      <c r="R30" s="81" t="e">
        <f t="shared" si="0"/>
        <v>#DIV/0!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5239</v>
      </c>
      <c r="AE30" s="210">
        <v>9086.2000000000007</v>
      </c>
      <c r="AF30" s="124">
        <f t="shared" si="6"/>
        <v>17.343386142393587</v>
      </c>
      <c r="AG30" s="209"/>
      <c r="AH30" s="75"/>
      <c r="AI30" s="341"/>
      <c r="AJ30" s="137" t="e">
        <f t="shared" si="7"/>
        <v>#DIV/0!</v>
      </c>
      <c r="AK30" s="209">
        <v>1569</v>
      </c>
      <c r="AL30" s="75">
        <v>831</v>
      </c>
      <c r="AM30" s="339">
        <v>838</v>
      </c>
      <c r="AN30" s="362">
        <f t="shared" si="8"/>
        <v>10.084235860409144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8" t="s">
        <v>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ht="18.75">
      <c r="A3" s="389" t="s">
        <v>111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</row>
    <row r="4" spans="1:15" ht="20.25">
      <c r="A4" s="390" t="s">
        <v>174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1:15" ht="15.75">
      <c r="A5" s="18"/>
      <c r="B5" s="3"/>
      <c r="C5" s="391" t="s">
        <v>53</v>
      </c>
      <c r="D5" s="392"/>
      <c r="E5" s="393" t="s">
        <v>54</v>
      </c>
      <c r="F5" s="394"/>
      <c r="G5" s="393" t="s">
        <v>55</v>
      </c>
      <c r="H5" s="394"/>
      <c r="I5" s="19" t="s">
        <v>158</v>
      </c>
      <c r="J5" s="393" t="s">
        <v>56</v>
      </c>
      <c r="K5" s="394"/>
      <c r="L5" s="393" t="s">
        <v>57</v>
      </c>
      <c r="M5" s="394"/>
      <c r="N5" s="393" t="s">
        <v>58</v>
      </c>
      <c r="O5" s="394"/>
    </row>
    <row r="6" spans="1:15" ht="15" customHeight="1">
      <c r="A6" s="20" t="s">
        <v>59</v>
      </c>
      <c r="B6" s="21" t="s">
        <v>10</v>
      </c>
      <c r="C6" s="384"/>
      <c r="D6" s="385"/>
      <c r="E6" s="386" t="s">
        <v>60</v>
      </c>
      <c r="F6" s="387"/>
      <c r="G6" s="386" t="s">
        <v>61</v>
      </c>
      <c r="H6" s="387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65.599999999999994</v>
      </c>
      <c r="D19" s="37">
        <f>M19*380/100</f>
        <v>66.11999999999999</v>
      </c>
      <c r="E19" s="37">
        <f>C19*J19/100</f>
        <v>64.287999999999997</v>
      </c>
      <c r="F19" s="37">
        <f>D19*K19/100</f>
        <v>64.797599999999989</v>
      </c>
      <c r="G19" s="37">
        <f>E19*N19/3.4</f>
        <v>75.632941176470581</v>
      </c>
      <c r="H19" s="37">
        <f>F19*O19/3.4</f>
        <v>80.044094117647049</v>
      </c>
      <c r="I19" s="38">
        <f>G19-H19</f>
        <v>-4.4111529411764678</v>
      </c>
      <c r="J19" s="39">
        <v>98</v>
      </c>
      <c r="K19" s="39">
        <v>98</v>
      </c>
      <c r="L19" s="37">
        <v>16.399999999999999</v>
      </c>
      <c r="M19" s="37">
        <v>17.399999999999999</v>
      </c>
      <c r="N19" s="37">
        <v>4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71.875999999999991</v>
      </c>
      <c r="E20" s="40">
        <f>C20*J20/100</f>
        <v>0</v>
      </c>
      <c r="F20" s="40">
        <f>D20*K20/100</f>
        <v>70.438479999999984</v>
      </c>
      <c r="G20" s="40">
        <f>E20*N20/3.4</f>
        <v>0</v>
      </c>
      <c r="H20" s="40">
        <f>F20*O20/3.4</f>
        <v>82.868799999999979</v>
      </c>
      <c r="I20" s="41">
        <f>G20-H20</f>
        <v>-82.868799999999979</v>
      </c>
      <c r="J20" s="42"/>
      <c r="K20" s="42">
        <v>98</v>
      </c>
      <c r="L20" s="40"/>
      <c r="M20" s="40">
        <v>15.1</v>
      </c>
      <c r="N20" s="40"/>
      <c r="O20" s="43">
        <v>4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65.599999999999994</v>
      </c>
      <c r="D24" s="46">
        <f t="shared" si="0"/>
        <v>137.99599999999998</v>
      </c>
      <c r="E24" s="46">
        <f t="shared" si="0"/>
        <v>64.287999999999997</v>
      </c>
      <c r="F24" s="46">
        <f t="shared" si="0"/>
        <v>135.23607999999996</v>
      </c>
      <c r="G24" s="46">
        <f>SUM(G19:G23)</f>
        <v>75.632941176470581</v>
      </c>
      <c r="H24" s="46">
        <f t="shared" si="0"/>
        <v>162.91289411764703</v>
      </c>
      <c r="I24" s="46">
        <f>G24-H24</f>
        <v>-87.279952941176447</v>
      </c>
      <c r="J24" s="44">
        <f>E24/C24*100</f>
        <v>98</v>
      </c>
      <c r="K24" s="44">
        <f>F24/D24*100</f>
        <v>97.999999999999986</v>
      </c>
      <c r="L24" s="46">
        <f>C24/400*100</f>
        <v>16.399999999999999</v>
      </c>
      <c r="M24" s="46">
        <f>D24/856*100</f>
        <v>16.121028037383176</v>
      </c>
      <c r="N24" s="46">
        <f>G24*3.4/E24</f>
        <v>4</v>
      </c>
      <c r="O24" s="46">
        <f>H24*3.4/F24</f>
        <v>4.0958288646047709</v>
      </c>
    </row>
    <row r="25" spans="1:16">
      <c r="C25" s="11"/>
      <c r="I25" s="47">
        <f>G24-H24</f>
        <v>-87.279952941176447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K34" sqref="K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9" t="s">
        <v>175</v>
      </c>
      <c r="C3" s="400"/>
      <c r="D3" s="400"/>
      <c r="E3" s="400"/>
      <c r="F3" s="400"/>
      <c r="G3" s="400"/>
      <c r="H3" s="400"/>
      <c r="I3" s="400"/>
      <c r="J3" s="400"/>
      <c r="K3" s="400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7" t="s">
        <v>64</v>
      </c>
      <c r="D5" s="398"/>
      <c r="E5" s="397" t="s">
        <v>65</v>
      </c>
      <c r="F5" s="398"/>
      <c r="G5" s="395" t="s">
        <v>116</v>
      </c>
      <c r="H5" s="396"/>
      <c r="I5" s="397" t="s">
        <v>75</v>
      </c>
      <c r="J5" s="398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166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/>
      <c r="J19" s="336"/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0</v>
      </c>
      <c r="J30" s="193">
        <f t="shared" si="0"/>
        <v>0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0</v>
      </c>
      <c r="J33" s="193">
        <f t="shared" si="1"/>
        <v>0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1584</v>
      </c>
      <c r="I34" s="193">
        <v>134</v>
      </c>
      <c r="J34" s="193">
        <v>898.3</v>
      </c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4"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9" t="s">
        <v>68</v>
      </c>
      <c r="B2" s="389"/>
      <c r="C2" s="389"/>
      <c r="D2" s="389"/>
    </row>
    <row r="3" spans="1:5" ht="20.25" customHeight="1">
      <c r="A3" s="389" t="s">
        <v>112</v>
      </c>
      <c r="B3" s="389"/>
      <c r="C3" s="389"/>
      <c r="D3" s="389"/>
    </row>
    <row r="4" spans="1:5" ht="19.5" customHeight="1">
      <c r="A4" s="367" t="s">
        <v>176</v>
      </c>
      <c r="B4" s="367"/>
      <c r="C4" s="367"/>
      <c r="D4" s="367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27</v>
      </c>
    </row>
    <row r="10" spans="1:5" ht="20.25" customHeight="1">
      <c r="A10" s="32">
        <v>3</v>
      </c>
      <c r="B10" s="33" t="s">
        <v>51</v>
      </c>
      <c r="C10" s="32"/>
      <c r="D10" s="32">
        <v>23</v>
      </c>
    </row>
    <row r="11" spans="1:5" ht="21" customHeight="1">
      <c r="A11" s="32">
        <v>4</v>
      </c>
      <c r="B11" s="33" t="s">
        <v>156</v>
      </c>
      <c r="C11" s="32"/>
      <c r="D11" s="32">
        <v>12</v>
      </c>
    </row>
    <row r="12" spans="1:5" ht="21" customHeight="1">
      <c r="A12" s="32">
        <v>5</v>
      </c>
      <c r="B12" s="33" t="s">
        <v>52</v>
      </c>
      <c r="C12" s="63"/>
      <c r="D12" s="63">
        <v>22</v>
      </c>
    </row>
    <row r="13" spans="1:5" ht="20.25" customHeight="1">
      <c r="A13" s="32">
        <v>6</v>
      </c>
      <c r="B13" s="33" t="s">
        <v>25</v>
      </c>
      <c r="C13" s="32"/>
      <c r="D13" s="32">
        <v>22</v>
      </c>
    </row>
    <row r="14" spans="1:5" ht="21.75" customHeight="1">
      <c r="A14" s="32">
        <v>7</v>
      </c>
      <c r="B14" s="33" t="s">
        <v>26</v>
      </c>
      <c r="C14" s="32"/>
      <c r="D14" s="32">
        <v>28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31</v>
      </c>
    </row>
    <row r="16" spans="1:5" ht="22.5" customHeight="1">
      <c r="A16" s="32">
        <v>9</v>
      </c>
      <c r="B16" s="33" t="s">
        <v>28</v>
      </c>
      <c r="C16" s="32"/>
      <c r="D16" s="32">
        <v>29</v>
      </c>
    </row>
    <row r="17" spans="1:6" ht="22.5" customHeight="1">
      <c r="A17" s="32">
        <v>10</v>
      </c>
      <c r="B17" s="33" t="s">
        <v>29</v>
      </c>
      <c r="C17" s="32"/>
      <c r="D17" s="32">
        <v>27.5</v>
      </c>
    </row>
    <row r="18" spans="1:6" ht="19.5" customHeight="1">
      <c r="A18" s="32">
        <v>11</v>
      </c>
      <c r="B18" s="33" t="s">
        <v>30</v>
      </c>
      <c r="C18" s="32"/>
      <c r="D18" s="32">
        <v>27</v>
      </c>
    </row>
    <row r="19" spans="1:6" ht="21" customHeight="1">
      <c r="A19" s="32">
        <v>12</v>
      </c>
      <c r="B19" s="33" t="s">
        <v>31</v>
      </c>
      <c r="C19" s="32"/>
      <c r="D19" s="32">
        <v>22.5</v>
      </c>
    </row>
    <row r="20" spans="1:6" ht="33" customHeight="1">
      <c r="A20" s="32">
        <v>13</v>
      </c>
      <c r="B20" s="351" t="s">
        <v>163</v>
      </c>
      <c r="C20" s="63"/>
      <c r="D20" s="63">
        <v>25</v>
      </c>
    </row>
    <row r="21" spans="1:6" ht="22.5" customHeight="1">
      <c r="A21" s="32">
        <v>14</v>
      </c>
      <c r="B21" s="33" t="s">
        <v>32</v>
      </c>
      <c r="C21" s="32"/>
      <c r="D21" s="32">
        <v>38</v>
      </c>
    </row>
    <row r="22" spans="1:6" ht="22.5" customHeight="1">
      <c r="A22" s="32">
        <v>15</v>
      </c>
      <c r="B22" s="33" t="s">
        <v>33</v>
      </c>
      <c r="C22" s="32"/>
      <c r="D22" s="32">
        <v>29.5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29.6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177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1" t="s">
        <v>154</v>
      </c>
      <c r="E4" s="401"/>
      <c r="F4" s="401"/>
      <c r="G4" s="401"/>
      <c r="H4" s="402"/>
      <c r="I4" s="403" t="s">
        <v>150</v>
      </c>
      <c r="J4" s="404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/>
      <c r="L11" s="179"/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166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/>
      <c r="L13" s="179"/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/>
      <c r="L14" s="179"/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/>
      <c r="L15" s="179"/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/>
      <c r="L16" s="179"/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/>
      <c r="L17" s="179"/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/>
      <c r="L20" s="179"/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/>
      <c r="L22" s="179"/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/>
      <c r="L23" s="179"/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/>
      <c r="L27" s="220"/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0</v>
      </c>
      <c r="L29" s="180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8900</v>
      </c>
      <c r="F30" s="16">
        <v>5580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2023-07-27T04:21:38Z</dcterms:modified>
</cp:coreProperties>
</file>