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молоко" sheetId="4" r:id="rId1"/>
    <sheet name="корма" sheetId="5" r:id="rId2"/>
    <sheet name="осадки" sheetId="6" r:id="rId3"/>
    <sheet name="подг. почвы" sheetId="7" r:id="rId4"/>
    <sheet name="технические" sheetId="8" r:id="rId5"/>
    <sheet name="сев озимых" sheetId="9" r:id="rId6"/>
    <sheet name="Лист1" sheetId="10" r:id="rId7"/>
  </sheets>
  <calcPr calcId="124519"/>
</workbook>
</file>

<file path=xl/calcChain.xml><?xml version="1.0" encoding="utf-8"?>
<calcChain xmlns="http://schemas.openxmlformats.org/spreadsheetml/2006/main">
  <c r="D17" i="4"/>
  <c r="D25" i="7"/>
  <c r="K29" i="5"/>
  <c r="J29"/>
  <c r="I29"/>
  <c r="H29"/>
  <c r="G29"/>
  <c r="F29"/>
  <c r="E29"/>
  <c r="D29"/>
  <c r="C29"/>
  <c r="K26"/>
  <c r="I26"/>
  <c r="J26"/>
  <c r="H26"/>
  <c r="G26"/>
  <c r="F26"/>
  <c r="E26"/>
  <c r="D26"/>
  <c r="C26"/>
  <c r="D18" i="4"/>
  <c r="F18"/>
  <c r="H18" s="1"/>
  <c r="C18"/>
  <c r="E18" s="1"/>
  <c r="G18" s="1"/>
  <c r="C17"/>
  <c r="C21" l="1"/>
  <c r="L21" s="1"/>
  <c r="D21"/>
  <c r="M21" s="1"/>
  <c r="I18"/>
  <c r="E17"/>
  <c r="F17"/>
  <c r="F21" l="1"/>
  <c r="K21" s="1"/>
  <c r="H17"/>
  <c r="H21" s="1"/>
  <c r="E21"/>
  <c r="J21" s="1"/>
  <c r="G17"/>
  <c r="O21" l="1"/>
  <c r="G21"/>
  <c r="I17"/>
  <c r="N21" l="1"/>
  <c r="I21"/>
  <c r="D28" i="7" l="1"/>
  <c r="E25"/>
  <c r="E28" s="1"/>
  <c r="F25"/>
  <c r="F28" s="1"/>
  <c r="G25"/>
  <c r="H25"/>
  <c r="I25"/>
  <c r="J25"/>
  <c r="K25"/>
  <c r="K28" s="1"/>
  <c r="L25"/>
  <c r="L28" s="1"/>
  <c r="M25"/>
  <c r="N25"/>
  <c r="G28"/>
  <c r="H28"/>
  <c r="I28"/>
  <c r="J28"/>
  <c r="C25"/>
  <c r="C28" s="1"/>
  <c r="R25" i="8"/>
  <c r="N25"/>
  <c r="J25"/>
  <c r="F25"/>
  <c r="J28"/>
  <c r="R31"/>
  <c r="Q27"/>
  <c r="P27"/>
  <c r="O27"/>
  <c r="O30" s="1"/>
  <c r="M27"/>
  <c r="L27"/>
  <c r="K27"/>
  <c r="I27"/>
  <c r="H27"/>
  <c r="G27"/>
  <c r="R29"/>
  <c r="R28"/>
  <c r="R26"/>
  <c r="R24"/>
  <c r="R23"/>
  <c r="R22"/>
  <c r="R21"/>
  <c r="R20"/>
  <c r="R19"/>
  <c r="R18"/>
  <c r="R17"/>
  <c r="R16"/>
  <c r="R15"/>
  <c r="R14"/>
  <c r="R13"/>
  <c r="R12"/>
  <c r="R11"/>
  <c r="R10"/>
  <c r="R9"/>
  <c r="R8"/>
  <c r="R27" l="1"/>
  <c r="R30"/>
  <c r="G12" i="9"/>
  <c r="J23" i="8"/>
  <c r="G8" i="9"/>
  <c r="F31" i="8"/>
  <c r="F28"/>
  <c r="N31"/>
  <c r="J31"/>
  <c r="M8" i="9"/>
  <c r="G9"/>
  <c r="G10"/>
  <c r="G11"/>
  <c r="G13"/>
  <c r="G14"/>
  <c r="G15"/>
  <c r="G16"/>
  <c r="G17"/>
  <c r="G18"/>
  <c r="G19"/>
  <c r="G20"/>
  <c r="G21"/>
  <c r="G22"/>
  <c r="G23"/>
  <c r="G24"/>
  <c r="G25"/>
  <c r="G27"/>
  <c r="G28"/>
  <c r="F8" l="1"/>
  <c r="M26" i="7"/>
  <c r="N26"/>
  <c r="D26" i="9"/>
  <c r="D29" s="1"/>
  <c r="C26"/>
  <c r="C29" s="1"/>
  <c r="E26"/>
  <c r="E29" s="1"/>
  <c r="N26"/>
  <c r="N29" s="1"/>
  <c r="O26"/>
  <c r="O29" s="1"/>
  <c r="P26"/>
  <c r="P29" s="1"/>
  <c r="Q26"/>
  <c r="Q29" s="1"/>
  <c r="H26"/>
  <c r="H29" s="1"/>
  <c r="I26"/>
  <c r="J26"/>
  <c r="J29" s="1"/>
  <c r="K26"/>
  <c r="K29" s="1"/>
  <c r="L26"/>
  <c r="L29" s="1"/>
  <c r="M27"/>
  <c r="F27" s="1"/>
  <c r="M28"/>
  <c r="F28" s="1"/>
  <c r="N29" i="8"/>
  <c r="J29"/>
  <c r="F29"/>
  <c r="N28"/>
  <c r="L30"/>
  <c r="K30"/>
  <c r="H30"/>
  <c r="G30"/>
  <c r="E27"/>
  <c r="D27"/>
  <c r="D30" s="1"/>
  <c r="C27"/>
  <c r="C30" s="1"/>
  <c r="N26"/>
  <c r="J26"/>
  <c r="F26"/>
  <c r="N24"/>
  <c r="J24"/>
  <c r="F24"/>
  <c r="N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N10"/>
  <c r="J10"/>
  <c r="F10"/>
  <c r="N9"/>
  <c r="J9"/>
  <c r="F9"/>
  <c r="N8"/>
  <c r="J8"/>
  <c r="F8"/>
  <c r="M28" i="7" l="1"/>
  <c r="M29" s="1"/>
  <c r="N28"/>
  <c r="N29" s="1"/>
  <c r="I29" i="9"/>
  <c r="G26"/>
  <c r="F27" i="8"/>
  <c r="N27"/>
  <c r="J27"/>
  <c r="E30"/>
  <c r="F30" s="1"/>
  <c r="I30"/>
  <c r="J30" s="1"/>
  <c r="M30"/>
  <c r="N30" s="1"/>
  <c r="G29" i="9" l="1"/>
  <c r="I22" i="4" l="1"/>
  <c r="M9" i="9" l="1"/>
  <c r="F9" s="1"/>
  <c r="M11"/>
  <c r="F11" s="1"/>
  <c r="M12"/>
  <c r="F12" s="1"/>
  <c r="M14"/>
  <c r="F14" s="1"/>
  <c r="M16"/>
  <c r="F16" s="1"/>
  <c r="M17"/>
  <c r="F17" s="1"/>
  <c r="M19"/>
  <c r="F19" s="1"/>
  <c r="M21"/>
  <c r="M24"/>
  <c r="F24" s="1"/>
  <c r="M25"/>
  <c r="F25" s="1"/>
  <c r="M23"/>
  <c r="F23" s="1"/>
  <c r="M10"/>
  <c r="F10" s="1"/>
  <c r="M13"/>
  <c r="F13" s="1"/>
  <c r="M15"/>
  <c r="F15" s="1"/>
  <c r="M18"/>
  <c r="F18" s="1"/>
  <c r="M20"/>
  <c r="F20" s="1"/>
  <c r="M22"/>
  <c r="F22" s="1"/>
  <c r="M26" l="1"/>
  <c r="M29" l="1"/>
  <c r="F26"/>
  <c r="F29" s="1"/>
</calcChain>
</file>

<file path=xl/sharedStrings.xml><?xml version="1.0" encoding="utf-8"?>
<sst xmlns="http://schemas.openxmlformats.org/spreadsheetml/2006/main" count="293" uniqueCount="147">
  <si>
    <t>СВЕДЕНИЯ</t>
  </si>
  <si>
    <t>№</t>
  </si>
  <si>
    <t>Наименование хозяйств</t>
  </si>
  <si>
    <t>га</t>
  </si>
  <si>
    <t>на</t>
  </si>
  <si>
    <t>п/п</t>
  </si>
  <si>
    <t>Всего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</si>
  <si>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</si>
  <si>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</si>
  <si>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</si>
  <si>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</si>
  <si>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</si>
  <si>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</si>
  <si>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</si>
  <si>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</si>
  <si>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</si>
  <si>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</si>
  <si>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</si>
  <si>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</si>
  <si>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</si>
  <si>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</si>
  <si>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</si>
  <si>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</si>
  <si>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</si>
  <si>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</si>
  <si>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</si>
  <si>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</si>
  <si>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</si>
  <si>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</si>
  <si>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</si>
  <si>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</si>
  <si>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</si>
  <si>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</si>
  <si>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</si>
  <si>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</si>
  <si>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</si>
  <si>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</si>
  <si>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</si>
  <si>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</si>
  <si>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</si>
  <si>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</si>
  <si>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</si>
  <si>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</si>
  <si>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</si>
  <si>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</si>
  <si>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</si>
  <si>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</si>
  <si>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</si>
  <si>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</si>
  <si>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</si>
  <si>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</si>
  <si>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</si>
  <si>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</si>
  <si>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</si>
  <si>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</si>
  <si>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 xml:space="preserve">чистые </t>
  </si>
  <si>
    <t xml:space="preserve">подъем 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</si>
  <si>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</si>
  <si>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</si>
  <si>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</si>
  <si>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</si>
  <si>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</si>
  <si>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</si>
  <si>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ООО Агросоюз"</t>
  </si>
  <si>
    <t>ООО "Агросоюз"</t>
  </si>
  <si>
    <t>день</t>
  </si>
  <si>
    <t>"Моя Мечта"</t>
  </si>
  <si>
    <t>ООО "Удача"</t>
  </si>
  <si>
    <t>ООО "Моя Мечта"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</si>
  <si>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</si>
  <si>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</si>
  <si>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</si>
  <si>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</si>
  <si>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подсолнечник</t>
  </si>
  <si>
    <t>кукуруза</t>
  </si>
  <si>
    <t xml:space="preserve">в т.ч. </t>
  </si>
  <si>
    <t>Посеянно озимых</t>
  </si>
  <si>
    <t xml:space="preserve">                    по культурам</t>
  </si>
  <si>
    <t>сева озим.</t>
  </si>
  <si>
    <t xml:space="preserve">Всего  </t>
  </si>
  <si>
    <t xml:space="preserve">в т.ч. на </t>
  </si>
  <si>
    <t>Посеяно</t>
  </si>
  <si>
    <t>озимый</t>
  </si>
  <si>
    <t>оз.</t>
  </si>
  <si>
    <t>зерно</t>
  </si>
  <si>
    <t>с удобр.</t>
  </si>
  <si>
    <t>оз.пшен.</t>
  </si>
  <si>
    <t>оз.ячмень</t>
  </si>
  <si>
    <t>рапс</t>
  </si>
  <si>
    <t>зел. корм</t>
  </si>
  <si>
    <t>пшеница</t>
  </si>
  <si>
    <t>ячм.</t>
  </si>
  <si>
    <t>смесь з/б</t>
  </si>
  <si>
    <t xml:space="preserve"> О ХОДЕ СЕЛЬХОЗРАБОТ ПО ХОЗЯЙСТВАМ</t>
  </si>
  <si>
    <t>горох</t>
  </si>
  <si>
    <t xml:space="preserve">в т.ч.  </t>
  </si>
  <si>
    <t>тритек</t>
  </si>
  <si>
    <t>Р/к "Зеркальные пруды"</t>
  </si>
  <si>
    <t xml:space="preserve">площадь </t>
  </si>
  <si>
    <t>внесения</t>
  </si>
  <si>
    <t>ООО "Иррико - Холдинг"</t>
  </si>
  <si>
    <t>ООО "Заря"</t>
  </si>
  <si>
    <t>план</t>
  </si>
  <si>
    <t>фосфорсод.</t>
  </si>
  <si>
    <t>удобр., га</t>
  </si>
  <si>
    <t>удобр., тн</t>
  </si>
  <si>
    <t xml:space="preserve">                                  О ХОДЕ ЗАГОТОВКИ КОРМОВ ПО ХОЗЯЙСТВАМ ПЕТРОВСКОГО ГОРОДСКОГО ОКРУГА</t>
  </si>
  <si>
    <t>зеленый корм</t>
  </si>
  <si>
    <t>т</t>
  </si>
  <si>
    <t>ООО "Иррико-Холдинг"</t>
  </si>
  <si>
    <t>Подготовка почты</t>
  </si>
  <si>
    <t>Накоп. мин.удобр. ф.в.</t>
  </si>
  <si>
    <t xml:space="preserve">лущение </t>
  </si>
  <si>
    <t>непаров.</t>
  </si>
  <si>
    <t>нул. и поверх</t>
  </si>
  <si>
    <t>стерни</t>
  </si>
  <si>
    <t>предш.</t>
  </si>
  <si>
    <t>обработка в.ч.</t>
  </si>
  <si>
    <t>фосфорсодер.</t>
  </si>
  <si>
    <t>почвы</t>
  </si>
  <si>
    <t>ООО,"Агробизнесресурс"</t>
  </si>
  <si>
    <t>2022г.</t>
  </si>
  <si>
    <t xml:space="preserve"> надоено за день</t>
  </si>
  <si>
    <t>АО СХП "Заря"</t>
  </si>
  <si>
    <t>ООО  "КрайСервис""</t>
  </si>
  <si>
    <t>ООО "АПК"</t>
  </si>
  <si>
    <t>2023г.</t>
  </si>
  <si>
    <t>ООО "КрайСервис"</t>
  </si>
  <si>
    <t>ООО Компания "БИО-ТОН" ОП "Петровское"</t>
  </si>
  <si>
    <t>ООО Компания "БИО_ТОН" ОП "Петровское"</t>
  </si>
  <si>
    <t>ООО "Иррико Холдинг"</t>
  </si>
  <si>
    <t>ООО  "КрайСервис"</t>
  </si>
  <si>
    <t xml:space="preserve">ООО Компания "БИО-ТОН" </t>
  </si>
  <si>
    <t>Подготовка почвы под осенний сев 2023 года.</t>
  </si>
  <si>
    <t>пара (2025г)</t>
  </si>
  <si>
    <t>ООО "Компания "БИО-ТОН"</t>
  </si>
  <si>
    <t>ООО Компания "БИО-ТОН"</t>
  </si>
  <si>
    <t>на 01 сентября 2023 года</t>
  </si>
  <si>
    <t>на 01 сентября 2023 года.</t>
  </si>
  <si>
    <t>сентябрь</t>
  </si>
  <si>
    <t>на 01 сентября   2023 года</t>
  </si>
  <si>
    <t>ПЕТРОВСКОГО ГОРОДСКОГО ОКРУГА  НА 01 сентября 2023 ГОДА</t>
  </si>
  <si>
    <t>картофель</t>
  </si>
  <si>
    <t>овощи</t>
  </si>
  <si>
    <t>убрано</t>
  </si>
  <si>
    <t>собрано</t>
  </si>
  <si>
    <t>тонн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</si>
</sst>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4" fillId="0" borderId="11" xfId="0" applyFont="1" applyBorder="1" applyAlignment="1">
      <alignment horizontal="left"/>
    </xf>
    <xf numFmtId="0" fontId="0" fillId="0" borderId="11" xfId="0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1" fillId="0" borderId="0" xfId="0" applyFont="1"/>
    <xf numFmtId="0" fontId="13" fillId="0" borderId="0" xfId="0" applyFont="1"/>
    <xf numFmtId="0" fontId="12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9" fillId="0" borderId="12" xfId="0" applyFont="1" applyBorder="1"/>
    <xf numFmtId="0" fontId="19" fillId="0" borderId="14" xfId="0" applyFont="1" applyBorder="1"/>
    <xf numFmtId="0" fontId="19" fillId="0" borderId="13" xfId="0" applyFont="1" applyBorder="1"/>
    <xf numFmtId="0" fontId="18" fillId="0" borderId="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5" fillId="0" borderId="11" xfId="0" applyFont="1" applyBorder="1"/>
    <xf numFmtId="0" fontId="5" fillId="3" borderId="4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0" fillId="3" borderId="15" xfId="0" applyFont="1" applyFill="1" applyBorder="1"/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/>
    <xf numFmtId="0" fontId="15" fillId="0" borderId="11" xfId="0" applyFont="1" applyBorder="1" applyAlignment="1">
      <alignment horizontal="center"/>
    </xf>
    <xf numFmtId="0" fontId="21" fillId="0" borderId="11" xfId="0" applyFont="1" applyBorder="1"/>
    <xf numFmtId="0" fontId="11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1" fillId="0" borderId="0" xfId="0" applyFont="1" applyBorder="1"/>
    <xf numFmtId="1" fontId="23" fillId="3" borderId="11" xfId="0" applyNumberFormat="1" applyFont="1" applyFill="1" applyBorder="1" applyAlignment="1">
      <alignment horizontal="center"/>
    </xf>
    <xf numFmtId="1" fontId="20" fillId="3" borderId="11" xfId="0" applyNumberFormat="1" applyFont="1" applyFill="1" applyBorder="1" applyAlignment="1">
      <alignment horizontal="center"/>
    </xf>
    <xf numFmtId="164" fontId="24" fillId="3" borderId="11" xfId="0" applyNumberFormat="1" applyFont="1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8" xfId="0" applyFont="1" applyBorder="1"/>
    <xf numFmtId="0" fontId="15" fillId="0" borderId="10" xfId="0" applyFont="1" applyBorder="1"/>
    <xf numFmtId="0" fontId="12" fillId="3" borderId="11" xfId="0" applyFont="1" applyFill="1" applyBorder="1" applyAlignment="1">
      <alignment horizontal="right"/>
    </xf>
    <xf numFmtId="164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25" fillId="0" borderId="11" xfId="0" applyFont="1" applyBorder="1"/>
    <xf numFmtId="0" fontId="12" fillId="3" borderId="15" xfId="0" applyFont="1" applyFill="1" applyBorder="1"/>
    <xf numFmtId="0" fontId="12" fillId="3" borderId="13" xfId="0" applyFont="1" applyFill="1" applyBorder="1"/>
    <xf numFmtId="0" fontId="12" fillId="3" borderId="8" xfId="0" applyFont="1" applyFill="1" applyBorder="1"/>
    <xf numFmtId="0" fontId="12" fillId="3" borderId="11" xfId="0" applyFont="1" applyFill="1" applyBorder="1"/>
    <xf numFmtId="0" fontId="25" fillId="0" borderId="11" xfId="0" applyFont="1" applyBorder="1" applyAlignment="1">
      <alignment horizontal="center"/>
    </xf>
    <xf numFmtId="0" fontId="26" fillId="0" borderId="11" xfId="0" applyFont="1" applyBorder="1"/>
    <xf numFmtId="164" fontId="25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164" fontId="9" fillId="3" borderId="11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27" fillId="3" borderId="8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7" xfId="0" applyFont="1" applyBorder="1"/>
    <xf numFmtId="0" fontId="29" fillId="0" borderId="0" xfId="0" applyFont="1" applyAlignment="1">
      <alignment horizontal="left" wrapText="1"/>
    </xf>
    <xf numFmtId="0" fontId="22" fillId="3" borderId="8" xfId="0" applyFont="1" applyFill="1" applyBorder="1" applyAlignment="1">
      <alignment horizontal="center"/>
    </xf>
    <xf numFmtId="0" fontId="15" fillId="0" borderId="13" xfId="0" applyFont="1" applyBorder="1"/>
    <xf numFmtId="164" fontId="12" fillId="3" borderId="13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left" wrapText="1"/>
    </xf>
    <xf numFmtId="0" fontId="29" fillId="0" borderId="11" xfId="0" applyFont="1" applyBorder="1" applyAlignment="1">
      <alignment horizontal="center" wrapText="1"/>
    </xf>
    <xf numFmtId="0" fontId="31" fillId="4" borderId="11" xfId="0" applyFont="1" applyFill="1" applyBorder="1" applyAlignment="1">
      <alignment horizontal="left" wrapText="1"/>
    </xf>
    <xf numFmtId="0" fontId="25" fillId="0" borderId="11" xfId="0" applyFont="1" applyBorder="1" applyAlignment="1">
      <alignment horizontal="right" wrapText="1"/>
    </xf>
    <xf numFmtId="0" fontId="25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right" wrapText="1"/>
    </xf>
    <xf numFmtId="0" fontId="30" fillId="4" borderId="11" xfId="0" applyFont="1" applyFill="1" applyBorder="1" applyAlignment="1">
      <alignment horizontal="center" wrapText="1"/>
    </xf>
    <xf numFmtId="0" fontId="29" fillId="0" borderId="11" xfId="0" applyFont="1" applyBorder="1" applyAlignment="1">
      <alignment horizontal="right" wrapText="1"/>
    </xf>
    <xf numFmtId="0" fontId="31" fillId="4" borderId="4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left" wrapText="1"/>
    </xf>
    <xf numFmtId="0" fontId="31" fillId="4" borderId="5" xfId="0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left" wrapText="1"/>
    </xf>
    <xf numFmtId="164" fontId="7" fillId="3" borderId="7" xfId="0" applyNumberFormat="1" applyFont="1" applyFill="1" applyBorder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wrapText="1"/>
    </xf>
    <xf numFmtId="0" fontId="32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/>
    </xf>
    <xf numFmtId="0" fontId="30" fillId="4" borderId="4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30" fillId="0" borderId="12" xfId="0" applyFont="1" applyBorder="1" applyAlignment="1">
      <alignment horizontal="center" wrapText="1"/>
    </xf>
    <xf numFmtId="0" fontId="31" fillId="4" borderId="9" xfId="0" applyFont="1" applyFill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6" xfId="0" applyFont="1" applyBorder="1" applyAlignment="1">
      <alignment horizontal="left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8" fillId="0" borderId="17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 wrapText="1"/>
    </xf>
    <xf numFmtId="0" fontId="28" fillId="2" borderId="7" xfId="0" applyFont="1" applyFill="1" applyBorder="1" applyAlignment="1"/>
    <xf numFmtId="0" fontId="28" fillId="0" borderId="12" xfId="0" applyFont="1" applyBorder="1"/>
    <xf numFmtId="0" fontId="28" fillId="0" borderId="12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2" fillId="0" borderId="9" xfId="0" applyFont="1" applyBorder="1"/>
    <xf numFmtId="0" fontId="33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right" wrapText="1"/>
    </xf>
    <xf numFmtId="0" fontId="32" fillId="0" borderId="11" xfId="0" applyFont="1" applyBorder="1" applyAlignment="1">
      <alignment horizontal="right" wrapText="1"/>
    </xf>
    <xf numFmtId="0" fontId="29" fillId="4" borderId="11" xfId="0" applyFont="1" applyFill="1" applyBorder="1" applyAlignment="1">
      <alignment horizontal="left" wrapText="1"/>
    </xf>
    <xf numFmtId="0" fontId="29" fillId="4" borderId="11" xfId="0" applyFont="1" applyFill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1" xfId="0" applyFont="1" applyBorder="1" applyAlignment="1"/>
    <xf numFmtId="0" fontId="12" fillId="0" borderId="8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11" xfId="0" applyFont="1" applyBorder="1" applyAlignment="1" applyProtection="1">
      <alignment horizontal="center"/>
      <protection hidden="1"/>
    </xf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5" borderId="11" xfId="0" applyNumberFormat="1" applyFont="1" applyFill="1" applyBorder="1" applyAlignment="1">
      <alignment horizontal="center"/>
    </xf>
    <xf numFmtId="164" fontId="12" fillId="5" borderId="11" xfId="0" applyNumberFormat="1" applyFont="1" applyFill="1" applyBorder="1" applyAlignment="1" applyProtection="1">
      <alignment horizontal="center"/>
      <protection hidden="1"/>
    </xf>
    <xf numFmtId="1" fontId="12" fillId="5" borderId="11" xfId="0" applyNumberFormat="1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/>
    <xf numFmtId="2" fontId="4" fillId="3" borderId="11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1" fontId="28" fillId="3" borderId="11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2" fontId="28" fillId="3" borderId="11" xfId="0" applyNumberFormat="1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2" fontId="20" fillId="3" borderId="11" xfId="0" applyNumberFormat="1" applyFont="1" applyFill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1" fillId="4" borderId="3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0" fontId="31" fillId="4" borderId="2" xfId="0" applyFont="1" applyFill="1" applyBorder="1" applyAlignment="1">
      <alignment horizontal="left" wrapText="1"/>
    </xf>
    <xf numFmtId="0" fontId="31" fillId="4" borderId="3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opLeftCell="A4"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6" customWidth="1"/>
    <col min="6" max="6" width="6.85546875" customWidth="1"/>
    <col min="7" max="7" width="6.28515625" customWidth="1"/>
    <col min="8" max="8" width="6.5703125" customWidth="1"/>
    <col min="9" max="9" width="6.85546875" customWidth="1"/>
    <col min="10" max="10" width="6.7109375" customWidth="1"/>
    <col min="11" max="12" width="5.85546875" customWidth="1"/>
    <col min="13" max="13" width="6.7109375" customWidth="1"/>
    <col min="14" max="14" width="6.140625" customWidth="1"/>
    <col min="15" max="15" width="6.285156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5" ht="18.75">
      <c r="A3" s="227" t="s">
        <v>70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5" ht="21" thickBot="1">
      <c r="A4" s="228" t="s">
        <v>137</v>
      </c>
      <c r="B4" s="228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5" ht="15.75" customHeight="1">
      <c r="A5" s="174"/>
      <c r="B5" s="175"/>
      <c r="C5" s="230" t="s">
        <v>122</v>
      </c>
      <c r="D5" s="231"/>
      <c r="E5" s="232" t="s">
        <v>32</v>
      </c>
      <c r="F5" s="233"/>
      <c r="G5" s="232" t="s">
        <v>33</v>
      </c>
      <c r="H5" s="233"/>
      <c r="I5" s="192" t="s">
        <v>126</v>
      </c>
      <c r="J5" s="232" t="s">
        <v>34</v>
      </c>
      <c r="K5" s="233"/>
      <c r="L5" s="232" t="s">
        <v>35</v>
      </c>
      <c r="M5" s="233"/>
      <c r="N5" s="232" t="s">
        <v>36</v>
      </c>
      <c r="O5" s="233"/>
    </row>
    <row r="6" spans="1:15" ht="15" customHeight="1">
      <c r="A6" s="176" t="s">
        <v>37</v>
      </c>
      <c r="B6" s="177" t="s">
        <v>2</v>
      </c>
      <c r="C6" s="222"/>
      <c r="D6" s="223"/>
      <c r="E6" s="224" t="s">
        <v>38</v>
      </c>
      <c r="F6" s="225"/>
      <c r="G6" s="224" t="s">
        <v>39</v>
      </c>
      <c r="H6" s="225"/>
      <c r="I6" s="193"/>
      <c r="J6" s="194"/>
      <c r="K6" s="195"/>
      <c r="L6" s="194"/>
      <c r="M6" s="195"/>
      <c r="N6" s="194"/>
      <c r="O6" s="196"/>
    </row>
    <row r="7" spans="1:15" ht="15" customHeight="1">
      <c r="A7" s="176"/>
      <c r="B7" s="176"/>
      <c r="C7" s="197" t="s">
        <v>126</v>
      </c>
      <c r="D7" s="20" t="s">
        <v>121</v>
      </c>
      <c r="E7" s="197" t="s">
        <v>126</v>
      </c>
      <c r="F7" s="20" t="s">
        <v>121</v>
      </c>
      <c r="G7" s="197" t="s">
        <v>126</v>
      </c>
      <c r="H7" s="20" t="s">
        <v>121</v>
      </c>
      <c r="I7" s="21" t="s">
        <v>121</v>
      </c>
      <c r="J7" s="197" t="s">
        <v>126</v>
      </c>
      <c r="K7" s="20" t="s">
        <v>121</v>
      </c>
      <c r="L7" s="197" t="s">
        <v>126</v>
      </c>
      <c r="M7" s="20" t="s">
        <v>121</v>
      </c>
      <c r="N7" s="197" t="s">
        <v>126</v>
      </c>
      <c r="O7" s="20" t="s">
        <v>121</v>
      </c>
    </row>
    <row r="8" spans="1:15" ht="15" customHeight="1">
      <c r="A8" s="173">
        <v>1</v>
      </c>
      <c r="B8" s="178" t="s">
        <v>28</v>
      </c>
      <c r="C8" s="23"/>
      <c r="D8" s="23"/>
      <c r="E8" s="23"/>
      <c r="F8" s="23"/>
      <c r="G8" s="21"/>
      <c r="H8" s="23"/>
      <c r="I8" s="198">
        <v>0</v>
      </c>
      <c r="J8" s="24"/>
      <c r="K8" s="24"/>
      <c r="L8" s="24"/>
      <c r="M8" s="24"/>
      <c r="N8" s="20"/>
      <c r="O8" s="24"/>
    </row>
    <row r="9" spans="1:15" ht="15" customHeight="1">
      <c r="A9" s="173">
        <v>2</v>
      </c>
      <c r="B9" s="178" t="s">
        <v>29</v>
      </c>
      <c r="C9" s="24"/>
      <c r="D9" s="24"/>
      <c r="E9" s="24"/>
      <c r="F9" s="24"/>
      <c r="G9" s="24"/>
      <c r="H9" s="24"/>
      <c r="I9" s="198">
        <v>0</v>
      </c>
      <c r="J9" s="24"/>
      <c r="K9" s="24"/>
      <c r="L9" s="24"/>
      <c r="M9" s="24"/>
      <c r="N9" s="24"/>
      <c r="O9" s="24"/>
    </row>
    <row r="10" spans="1:15" ht="14.25" customHeight="1">
      <c r="A10" s="173">
        <v>3</v>
      </c>
      <c r="B10" s="178" t="s">
        <v>7</v>
      </c>
      <c r="C10" s="24"/>
      <c r="D10" s="24"/>
      <c r="E10" s="24"/>
      <c r="F10" s="24"/>
      <c r="G10" s="24"/>
      <c r="H10" s="24"/>
      <c r="I10" s="198">
        <v>0</v>
      </c>
      <c r="J10" s="24"/>
      <c r="K10" s="24"/>
      <c r="L10" s="24"/>
      <c r="M10" s="24"/>
      <c r="N10" s="24"/>
      <c r="O10" s="24"/>
    </row>
    <row r="11" spans="1:15" ht="15" customHeight="1">
      <c r="A11" s="173">
        <v>4</v>
      </c>
      <c r="B11" s="178" t="s">
        <v>124</v>
      </c>
      <c r="C11" s="199"/>
      <c r="D11" s="199"/>
      <c r="E11" s="199"/>
      <c r="F11" s="199"/>
      <c r="G11" s="199"/>
      <c r="H11" s="199"/>
      <c r="I11" s="200">
        <v>0</v>
      </c>
      <c r="J11" s="201"/>
      <c r="K11" s="201"/>
      <c r="L11" s="199"/>
      <c r="M11" s="199"/>
      <c r="N11" s="199"/>
      <c r="O11" s="199"/>
    </row>
    <row r="12" spans="1:15" ht="15" customHeight="1">
      <c r="A12" s="173">
        <v>6</v>
      </c>
      <c r="B12" s="178" t="s">
        <v>9</v>
      </c>
      <c r="C12" s="24"/>
      <c r="D12" s="24"/>
      <c r="E12" s="24"/>
      <c r="F12" s="24"/>
      <c r="G12" s="24"/>
      <c r="H12" s="24"/>
      <c r="I12" s="198">
        <v>0</v>
      </c>
      <c r="J12" s="201"/>
      <c r="K12" s="24"/>
      <c r="L12" s="24"/>
      <c r="M12" s="24"/>
      <c r="N12" s="24"/>
      <c r="O12" s="24"/>
    </row>
    <row r="13" spans="1:15" ht="15" customHeight="1">
      <c r="A13" s="173">
        <v>7</v>
      </c>
      <c r="B13" s="178" t="s">
        <v>123</v>
      </c>
      <c r="C13" s="24"/>
      <c r="D13" s="24"/>
      <c r="E13" s="24"/>
      <c r="F13" s="24"/>
      <c r="G13" s="24"/>
      <c r="H13" s="24"/>
      <c r="I13" s="198">
        <v>0</v>
      </c>
      <c r="J13" s="201"/>
      <c r="K13" s="201"/>
      <c r="L13" s="24"/>
      <c r="M13" s="199"/>
      <c r="N13" s="24"/>
      <c r="O13" s="199"/>
    </row>
    <row r="14" spans="1:15" ht="15" customHeight="1">
      <c r="A14" s="173">
        <v>8</v>
      </c>
      <c r="B14" s="178" t="s">
        <v>11</v>
      </c>
      <c r="C14" s="24"/>
      <c r="D14" s="24"/>
      <c r="E14" s="24"/>
      <c r="F14" s="24"/>
      <c r="G14" s="24"/>
      <c r="H14" s="24"/>
      <c r="I14" s="198">
        <v>0</v>
      </c>
      <c r="J14" s="201"/>
      <c r="K14" s="24"/>
      <c r="L14" s="24"/>
      <c r="M14" s="24"/>
      <c r="N14" s="24"/>
      <c r="O14" s="24"/>
    </row>
    <row r="15" spans="1:15" ht="17.25" customHeight="1">
      <c r="A15" s="173">
        <v>9</v>
      </c>
      <c r="B15" s="178" t="s">
        <v>12</v>
      </c>
      <c r="C15" s="24"/>
      <c r="D15" s="24"/>
      <c r="E15" s="24"/>
      <c r="F15" s="24"/>
      <c r="G15" s="24"/>
      <c r="H15" s="24"/>
      <c r="I15" s="198">
        <v>0</v>
      </c>
      <c r="J15" s="201"/>
      <c r="K15" s="24"/>
      <c r="L15" s="24"/>
      <c r="M15" s="24"/>
      <c r="N15" s="24"/>
      <c r="O15" s="24"/>
    </row>
    <row r="16" spans="1:15" ht="16.5" customHeight="1">
      <c r="A16" s="173">
        <v>11</v>
      </c>
      <c r="B16" s="178" t="s">
        <v>40</v>
      </c>
      <c r="C16" s="24"/>
      <c r="D16" s="24"/>
      <c r="E16" s="24"/>
      <c r="F16" s="24"/>
      <c r="G16" s="24"/>
      <c r="H16" s="24"/>
      <c r="I16" s="198">
        <v>0</v>
      </c>
      <c r="J16" s="201"/>
      <c r="K16" s="24"/>
      <c r="L16" s="24"/>
      <c r="M16" s="24"/>
      <c r="N16" s="24"/>
      <c r="O16" s="24"/>
    </row>
    <row r="17" spans="1:16" ht="17.25" customHeight="1">
      <c r="A17" s="173">
        <v>12</v>
      </c>
      <c r="B17" s="178" t="s">
        <v>125</v>
      </c>
      <c r="C17" s="202">
        <f>L17*400/100</f>
        <v>54.4</v>
      </c>
      <c r="D17" s="202">
        <f>M17*400/100</f>
        <v>71.2</v>
      </c>
      <c r="E17" s="202">
        <f>C17*J17/100</f>
        <v>53.311999999999998</v>
      </c>
      <c r="F17" s="202">
        <f>D17*K17/100</f>
        <v>69.77600000000001</v>
      </c>
      <c r="G17" s="202">
        <f>E17*N17/3.4</f>
        <v>62.72</v>
      </c>
      <c r="H17" s="202">
        <f>F17*O17/3.4</f>
        <v>86.193882352941188</v>
      </c>
      <c r="I17" s="203">
        <f>G17-H17</f>
        <v>-23.473882352941189</v>
      </c>
      <c r="J17" s="204">
        <v>98</v>
      </c>
      <c r="K17" s="204">
        <v>98</v>
      </c>
      <c r="L17" s="202">
        <v>13.6</v>
      </c>
      <c r="M17" s="202">
        <v>17.8</v>
      </c>
      <c r="N17" s="202">
        <v>4</v>
      </c>
      <c r="O17" s="202">
        <v>4.2</v>
      </c>
    </row>
    <row r="18" spans="1:16" ht="15.75" customHeight="1">
      <c r="A18" s="173">
        <v>13</v>
      </c>
      <c r="B18" s="178" t="s">
        <v>8</v>
      </c>
      <c r="C18" s="205">
        <f>L18*468/100</f>
        <v>0</v>
      </c>
      <c r="D18" s="205">
        <f>M18*468/100</f>
        <v>77.688000000000017</v>
      </c>
      <c r="E18" s="205">
        <f>C18*J18/100</f>
        <v>0</v>
      </c>
      <c r="F18" s="205">
        <f>D18*K18/100</f>
        <v>76.13424000000002</v>
      </c>
      <c r="G18" s="205">
        <f>E18*N18/3.4</f>
        <v>0</v>
      </c>
      <c r="H18" s="205">
        <f>F18*O18/3.4</f>
        <v>85.091209411764723</v>
      </c>
      <c r="I18" s="206">
        <f>G18-H18</f>
        <v>-85.091209411764723</v>
      </c>
      <c r="J18" s="207"/>
      <c r="K18" s="207">
        <v>98</v>
      </c>
      <c r="L18" s="205"/>
      <c r="M18" s="205">
        <v>16.600000000000001</v>
      </c>
      <c r="N18" s="205"/>
      <c r="O18" s="208">
        <v>3.8</v>
      </c>
      <c r="P18" s="1"/>
    </row>
    <row r="19" spans="1:16" ht="17.25" customHeight="1">
      <c r="A19" s="173">
        <v>14</v>
      </c>
      <c r="B19" s="178" t="s">
        <v>16</v>
      </c>
      <c r="C19" s="202"/>
      <c r="D19" s="202"/>
      <c r="E19" s="20"/>
      <c r="F19" s="20"/>
      <c r="G19" s="202"/>
      <c r="H19" s="20"/>
      <c r="I19" s="203"/>
      <c r="J19" s="204"/>
      <c r="K19" s="20"/>
      <c r="L19" s="20"/>
      <c r="M19" s="20"/>
      <c r="N19" s="21"/>
      <c r="O19" s="21"/>
    </row>
    <row r="20" spans="1:16" ht="17.25" customHeight="1">
      <c r="A20" s="173">
        <v>16</v>
      </c>
      <c r="B20" s="178"/>
      <c r="C20" s="20"/>
      <c r="D20" s="20"/>
      <c r="E20" s="20"/>
      <c r="F20" s="20"/>
      <c r="G20" s="20"/>
      <c r="H20" s="20"/>
      <c r="I20" s="203"/>
      <c r="J20" s="209"/>
      <c r="K20" s="20"/>
      <c r="L20" s="20"/>
      <c r="M20" s="20"/>
      <c r="N20" s="20"/>
      <c r="O20" s="20"/>
    </row>
    <row r="21" spans="1:16" ht="15.75">
      <c r="A21" s="173">
        <v>17</v>
      </c>
      <c r="B21" s="179" t="s">
        <v>18</v>
      </c>
      <c r="C21" s="210">
        <f t="shared" ref="C21:H21" si="0">SUM(C17:C20)</f>
        <v>54.4</v>
      </c>
      <c r="D21" s="210">
        <f t="shared" si="0"/>
        <v>148.88800000000003</v>
      </c>
      <c r="E21" s="210">
        <f t="shared" si="0"/>
        <v>53.311999999999998</v>
      </c>
      <c r="F21" s="210">
        <f t="shared" si="0"/>
        <v>145.91024000000004</v>
      </c>
      <c r="G21" s="210">
        <f t="shared" si="0"/>
        <v>62.72</v>
      </c>
      <c r="H21" s="210">
        <f t="shared" si="0"/>
        <v>171.2850917647059</v>
      </c>
      <c r="I21" s="210">
        <f>G21-H21</f>
        <v>-108.5650917647059</v>
      </c>
      <c r="J21" s="209">
        <f>E21/C21*100</f>
        <v>98</v>
      </c>
      <c r="K21" s="209">
        <f>F21/D21*100</f>
        <v>98.000000000000014</v>
      </c>
      <c r="L21" s="210">
        <f>C21/400*100</f>
        <v>13.600000000000001</v>
      </c>
      <c r="M21" s="210">
        <f>D21/868*100</f>
        <v>17.152995391705073</v>
      </c>
      <c r="N21" s="210">
        <f>G21*3.4/E21</f>
        <v>4</v>
      </c>
      <c r="O21" s="210">
        <f>H21*3.4/F21</f>
        <v>3.9912847240879041</v>
      </c>
    </row>
    <row r="22" spans="1:16">
      <c r="C22" s="10"/>
      <c r="I22" s="27">
        <f>G21-H21</f>
        <v>-108.5650917647059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view="pageLayout" topLeftCell="A10" workbookViewId="0">
      <selection activeCell="B3" sqref="B3:K3"/>
    </sheetView>
  </sheetViews>
  <sheetFormatPr defaultRowHeight="15"/>
  <cols>
    <col min="1" max="1" width="3.5703125" customWidth="1"/>
    <col min="2" max="2" width="26.1406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9.1406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29" t="s">
        <v>41</v>
      </c>
      <c r="I1" s="29"/>
      <c r="J1" s="29"/>
      <c r="K1" s="29"/>
      <c r="O1" s="28"/>
      <c r="P1" s="28"/>
    </row>
    <row r="2" spans="1:16">
      <c r="B2" s="30" t="s">
        <v>106</v>
      </c>
      <c r="C2" s="30"/>
      <c r="D2" s="30"/>
      <c r="E2" s="30"/>
      <c r="F2" s="30"/>
      <c r="G2" s="30"/>
      <c r="H2" s="30"/>
      <c r="I2" s="30"/>
      <c r="M2" s="30"/>
      <c r="N2" s="30"/>
      <c r="O2" s="30"/>
      <c r="P2" s="30"/>
    </row>
    <row r="3" spans="1:16" ht="18.75">
      <c r="B3" s="236" t="s">
        <v>137</v>
      </c>
      <c r="C3" s="237"/>
      <c r="D3" s="237"/>
      <c r="E3" s="237"/>
      <c r="F3" s="237"/>
      <c r="G3" s="237"/>
      <c r="H3" s="237"/>
      <c r="I3" s="237"/>
      <c r="J3" s="237"/>
      <c r="K3" s="237"/>
      <c r="O3" s="31"/>
      <c r="P3" s="31"/>
    </row>
    <row r="4" spans="1:16" ht="15.75">
      <c r="A4" s="2"/>
      <c r="B4" s="133"/>
      <c r="C4" s="75"/>
      <c r="D4" s="76" t="s">
        <v>53</v>
      </c>
      <c r="E4" s="76"/>
      <c r="F4" s="76"/>
      <c r="G4" s="76"/>
      <c r="H4" s="76"/>
      <c r="I4" s="76"/>
      <c r="J4" s="77"/>
      <c r="K4" s="78" t="s">
        <v>49</v>
      </c>
    </row>
    <row r="5" spans="1:16" ht="15.75">
      <c r="A5" s="4" t="s">
        <v>1</v>
      </c>
      <c r="B5" s="134" t="s">
        <v>2</v>
      </c>
      <c r="C5" s="234" t="s">
        <v>42</v>
      </c>
      <c r="D5" s="235"/>
      <c r="E5" s="234" t="s">
        <v>43</v>
      </c>
      <c r="F5" s="235"/>
      <c r="G5" s="238" t="s">
        <v>107</v>
      </c>
      <c r="H5" s="239"/>
      <c r="I5" s="234" t="s">
        <v>52</v>
      </c>
      <c r="J5" s="235"/>
      <c r="K5" s="79" t="s">
        <v>50</v>
      </c>
    </row>
    <row r="6" spans="1:16" ht="15.75">
      <c r="A6" s="5" t="s">
        <v>5</v>
      </c>
      <c r="B6" s="135"/>
      <c r="C6" s="185" t="s">
        <v>3</v>
      </c>
      <c r="D6" s="185" t="s">
        <v>108</v>
      </c>
      <c r="E6" s="185" t="s">
        <v>3</v>
      </c>
      <c r="F6" s="185" t="s">
        <v>108</v>
      </c>
      <c r="G6" s="185" t="s">
        <v>3</v>
      </c>
      <c r="H6" s="185" t="s">
        <v>108</v>
      </c>
      <c r="I6" s="185" t="s">
        <v>3</v>
      </c>
      <c r="J6" s="185" t="s">
        <v>108</v>
      </c>
      <c r="K6" s="79" t="s">
        <v>51</v>
      </c>
    </row>
    <row r="7" spans="1:16" ht="15.75">
      <c r="A7" s="21">
        <v>1</v>
      </c>
      <c r="B7" s="180" t="s">
        <v>28</v>
      </c>
      <c r="C7" s="140"/>
      <c r="D7" s="140"/>
      <c r="E7" s="140"/>
      <c r="F7" s="140"/>
      <c r="G7" s="140"/>
      <c r="H7" s="140"/>
      <c r="I7" s="140"/>
      <c r="J7" s="140"/>
      <c r="K7" s="186"/>
    </row>
    <row r="8" spans="1:16">
      <c r="A8" s="20">
        <v>2</v>
      </c>
      <c r="B8" s="181" t="s">
        <v>29</v>
      </c>
      <c r="C8" s="140"/>
      <c r="D8" s="187"/>
      <c r="E8" s="187"/>
      <c r="F8" s="187"/>
      <c r="G8" s="187"/>
      <c r="H8" s="187"/>
      <c r="I8" s="187"/>
      <c r="J8" s="187"/>
      <c r="K8" s="140"/>
    </row>
    <row r="9" spans="1:16">
      <c r="A9" s="20">
        <v>3</v>
      </c>
      <c r="B9" s="181" t="s">
        <v>30</v>
      </c>
      <c r="C9" s="140"/>
      <c r="D9" s="187"/>
      <c r="E9" s="187"/>
      <c r="F9" s="187"/>
      <c r="G9" s="187"/>
      <c r="H9" s="187"/>
      <c r="I9" s="187"/>
      <c r="J9" s="187"/>
      <c r="K9" s="140"/>
    </row>
    <row r="10" spans="1:16">
      <c r="A10" s="20">
        <v>4</v>
      </c>
      <c r="B10" s="181" t="s">
        <v>127</v>
      </c>
      <c r="C10" s="140"/>
      <c r="D10" s="187"/>
      <c r="E10" s="187"/>
      <c r="F10" s="187"/>
      <c r="G10" s="187"/>
      <c r="H10" s="187"/>
      <c r="I10" s="187"/>
      <c r="J10" s="187"/>
      <c r="K10" s="140"/>
    </row>
    <row r="11" spans="1:16">
      <c r="A11" s="20">
        <v>5</v>
      </c>
      <c r="B11" s="181" t="s">
        <v>8</v>
      </c>
      <c r="C11" s="147"/>
      <c r="D11" s="188"/>
      <c r="E11" s="187"/>
      <c r="F11" s="187"/>
      <c r="G11" s="187"/>
      <c r="H11" s="187"/>
      <c r="I11" s="187"/>
      <c r="J11" s="187"/>
      <c r="K11" s="147"/>
    </row>
    <row r="12" spans="1:16">
      <c r="A12" s="20">
        <v>6</v>
      </c>
      <c r="B12" s="181" t="s">
        <v>9</v>
      </c>
      <c r="C12" s="140"/>
      <c r="D12" s="187"/>
      <c r="E12" s="187"/>
      <c r="F12" s="187"/>
      <c r="G12" s="187"/>
      <c r="H12" s="187"/>
      <c r="I12" s="187"/>
      <c r="J12" s="187"/>
      <c r="K12" s="140"/>
    </row>
    <row r="13" spans="1:16">
      <c r="A13" s="20">
        <v>7</v>
      </c>
      <c r="B13" s="181" t="s">
        <v>123</v>
      </c>
      <c r="C13" s="140"/>
      <c r="D13" s="187"/>
      <c r="E13" s="187"/>
      <c r="F13" s="187"/>
      <c r="G13" s="187"/>
      <c r="H13" s="187"/>
      <c r="I13" s="187"/>
      <c r="J13" s="187"/>
      <c r="K13" s="140"/>
    </row>
    <row r="14" spans="1:16">
      <c r="A14" s="20">
        <v>8</v>
      </c>
      <c r="B14" s="181" t="s">
        <v>11</v>
      </c>
      <c r="C14" s="140"/>
      <c r="D14" s="187"/>
      <c r="E14" s="187"/>
      <c r="F14" s="187"/>
      <c r="G14" s="187"/>
      <c r="H14" s="187"/>
      <c r="I14" s="187"/>
      <c r="J14" s="187"/>
      <c r="K14" s="140"/>
    </row>
    <row r="15" spans="1:16">
      <c r="A15" s="20">
        <v>9</v>
      </c>
      <c r="B15" s="181" t="s">
        <v>12</v>
      </c>
      <c r="C15" s="140"/>
      <c r="D15" s="187"/>
      <c r="E15" s="187"/>
      <c r="F15" s="187"/>
      <c r="G15" s="187"/>
      <c r="H15" s="187"/>
      <c r="I15" s="187"/>
      <c r="J15" s="187"/>
      <c r="K15" s="147"/>
    </row>
    <row r="16" spans="1:16">
      <c r="A16" s="20">
        <v>10</v>
      </c>
      <c r="B16" s="181" t="s">
        <v>14</v>
      </c>
      <c r="C16" s="140"/>
      <c r="D16" s="187"/>
      <c r="E16" s="187"/>
      <c r="F16" s="187"/>
      <c r="G16" s="187"/>
      <c r="H16" s="187"/>
      <c r="I16" s="187"/>
      <c r="J16" s="187"/>
      <c r="K16" s="140"/>
    </row>
    <row r="17" spans="1:11">
      <c r="A17" s="20">
        <v>11</v>
      </c>
      <c r="B17" s="182" t="s">
        <v>128</v>
      </c>
      <c r="C17" s="147">
        <v>287</v>
      </c>
      <c r="D17" s="188">
        <v>1072.2</v>
      </c>
      <c r="E17" s="189">
        <v>154</v>
      </c>
      <c r="F17" s="189">
        <v>2315</v>
      </c>
      <c r="G17" s="188">
        <v>105</v>
      </c>
      <c r="H17" s="188">
        <v>1799.8</v>
      </c>
      <c r="I17" s="189">
        <v>150</v>
      </c>
      <c r="J17" s="189">
        <v>3758.6</v>
      </c>
      <c r="K17" s="147">
        <v>299</v>
      </c>
    </row>
    <row r="18" spans="1:11">
      <c r="A18" s="20">
        <v>12</v>
      </c>
      <c r="B18" s="181" t="s">
        <v>16</v>
      </c>
      <c r="C18" s="140"/>
      <c r="D18" s="187"/>
      <c r="E18" s="187"/>
      <c r="F18" s="187"/>
      <c r="G18" s="187"/>
      <c r="H18" s="187"/>
      <c r="I18" s="187"/>
      <c r="J18" s="187"/>
      <c r="K18" s="140"/>
    </row>
    <row r="19" spans="1:11">
      <c r="A19" s="20">
        <v>13</v>
      </c>
      <c r="B19" s="181" t="s">
        <v>97</v>
      </c>
      <c r="C19" s="140"/>
      <c r="D19" s="187"/>
      <c r="E19" s="187"/>
      <c r="F19" s="187"/>
      <c r="G19" s="187"/>
      <c r="H19" s="187"/>
      <c r="I19" s="187"/>
      <c r="J19" s="187"/>
      <c r="K19" s="140"/>
    </row>
    <row r="20" spans="1:11">
      <c r="A20" s="20">
        <v>14</v>
      </c>
      <c r="B20" s="181" t="s">
        <v>101</v>
      </c>
      <c r="C20" s="140"/>
      <c r="D20" s="187"/>
      <c r="E20" s="187"/>
      <c r="F20" s="187"/>
      <c r="G20" s="187"/>
      <c r="H20" s="187"/>
      <c r="I20" s="187"/>
      <c r="J20" s="187"/>
      <c r="K20" s="140"/>
    </row>
    <row r="21" spans="1:11">
      <c r="A21" s="20">
        <v>15</v>
      </c>
      <c r="B21" s="181" t="s">
        <v>63</v>
      </c>
      <c r="C21" s="140"/>
      <c r="D21" s="187"/>
      <c r="E21" s="187"/>
      <c r="F21" s="187"/>
      <c r="G21" s="187"/>
      <c r="H21" s="187"/>
      <c r="I21" s="187"/>
      <c r="J21" s="187"/>
      <c r="K21" s="140"/>
    </row>
    <row r="22" spans="1:11">
      <c r="A22" s="20">
        <v>16</v>
      </c>
      <c r="B22" s="181" t="s">
        <v>66</v>
      </c>
      <c r="C22" s="140"/>
      <c r="D22" s="187"/>
      <c r="E22" s="187"/>
      <c r="F22" s="187"/>
      <c r="G22" s="187"/>
      <c r="H22" s="187"/>
      <c r="I22" s="187"/>
      <c r="J22" s="187"/>
      <c r="K22" s="190"/>
    </row>
    <row r="23" spans="1:11">
      <c r="A23" s="20">
        <v>17</v>
      </c>
      <c r="B23" s="181" t="s">
        <v>109</v>
      </c>
      <c r="C23" s="140"/>
      <c r="D23" s="187"/>
      <c r="E23" s="187"/>
      <c r="F23" s="187"/>
      <c r="G23" s="187"/>
      <c r="H23" s="187"/>
      <c r="I23" s="187"/>
      <c r="J23" s="187"/>
      <c r="K23" s="190"/>
    </row>
    <row r="24" spans="1:11">
      <c r="A24" s="20">
        <v>18</v>
      </c>
      <c r="B24" s="181" t="s">
        <v>67</v>
      </c>
      <c r="C24" s="140"/>
      <c r="D24" s="187"/>
      <c r="E24" s="187"/>
      <c r="F24" s="187"/>
      <c r="G24" s="187"/>
      <c r="H24" s="187"/>
      <c r="I24" s="187"/>
      <c r="J24" s="187"/>
      <c r="K24" s="146"/>
    </row>
    <row r="25" spans="1:11">
      <c r="A25" s="20">
        <v>19</v>
      </c>
      <c r="B25" s="181" t="s">
        <v>17</v>
      </c>
      <c r="C25" s="140"/>
      <c r="D25" s="187"/>
      <c r="E25" s="187"/>
      <c r="F25" s="187"/>
      <c r="G25" s="187"/>
      <c r="H25" s="187"/>
      <c r="I25" s="187"/>
      <c r="J25" s="187"/>
      <c r="K25" s="190"/>
    </row>
    <row r="26" spans="1:11">
      <c r="A26" s="20">
        <v>20</v>
      </c>
      <c r="B26" s="183" t="s">
        <v>18</v>
      </c>
      <c r="C26" s="147">
        <f t="shared" ref="C26:K26" si="0">SUM(C7:C25)</f>
        <v>287</v>
      </c>
      <c r="D26" s="188">
        <f t="shared" si="0"/>
        <v>1072.2</v>
      </c>
      <c r="E26" s="188">
        <f t="shared" si="0"/>
        <v>154</v>
      </c>
      <c r="F26" s="188">
        <f t="shared" si="0"/>
        <v>2315</v>
      </c>
      <c r="G26" s="188">
        <f t="shared" si="0"/>
        <v>105</v>
      </c>
      <c r="H26" s="188">
        <f t="shared" si="0"/>
        <v>1799.8</v>
      </c>
      <c r="I26" s="188">
        <f t="shared" si="0"/>
        <v>150</v>
      </c>
      <c r="J26" s="188">
        <f t="shared" si="0"/>
        <v>3758.6</v>
      </c>
      <c r="K26" s="191">
        <f t="shared" si="0"/>
        <v>299</v>
      </c>
    </row>
    <row r="27" spans="1:11">
      <c r="A27" s="20">
        <v>21</v>
      </c>
      <c r="B27" s="181" t="s">
        <v>19</v>
      </c>
      <c r="C27" s="147">
        <v>324</v>
      </c>
      <c r="D27" s="188">
        <v>810</v>
      </c>
      <c r="E27" s="188"/>
      <c r="F27" s="188"/>
      <c r="G27" s="187"/>
      <c r="H27" s="187"/>
      <c r="I27" s="187"/>
      <c r="J27" s="187"/>
      <c r="K27" s="147"/>
    </row>
    <row r="28" spans="1:11">
      <c r="A28" s="20">
        <v>22</v>
      </c>
      <c r="B28" s="181" t="s">
        <v>20</v>
      </c>
      <c r="C28" s="140"/>
      <c r="D28" s="187"/>
      <c r="E28" s="187"/>
      <c r="F28" s="187"/>
      <c r="G28" s="187"/>
      <c r="H28" s="187"/>
      <c r="I28" s="187"/>
      <c r="J28" s="187"/>
      <c r="K28" s="140"/>
    </row>
    <row r="29" spans="1:11">
      <c r="A29" s="20">
        <v>23</v>
      </c>
      <c r="B29" s="183" t="s">
        <v>21</v>
      </c>
      <c r="C29" s="147">
        <f t="shared" ref="C29:K29" si="1">SUM(C26:C28)</f>
        <v>611</v>
      </c>
      <c r="D29" s="188">
        <f t="shared" si="1"/>
        <v>1882.2</v>
      </c>
      <c r="E29" s="188">
        <f t="shared" si="1"/>
        <v>154</v>
      </c>
      <c r="F29" s="188">
        <f t="shared" si="1"/>
        <v>2315</v>
      </c>
      <c r="G29" s="188">
        <f t="shared" si="1"/>
        <v>105</v>
      </c>
      <c r="H29" s="188">
        <f t="shared" si="1"/>
        <v>1799.8</v>
      </c>
      <c r="I29" s="188">
        <f t="shared" si="1"/>
        <v>150</v>
      </c>
      <c r="J29" s="188">
        <f t="shared" si="1"/>
        <v>3758.6</v>
      </c>
      <c r="K29" s="147">
        <f t="shared" si="1"/>
        <v>299</v>
      </c>
    </row>
    <row r="30" spans="1:11">
      <c r="A30" s="20">
        <v>24</v>
      </c>
      <c r="B30" s="184">
        <v>2022</v>
      </c>
      <c r="C30" s="147">
        <v>662</v>
      </c>
      <c r="D30" s="188">
        <v>1445</v>
      </c>
      <c r="E30" s="188">
        <v>600</v>
      </c>
      <c r="F30" s="188">
        <v>2933.7</v>
      </c>
      <c r="G30" s="188">
        <v>340</v>
      </c>
      <c r="H30" s="188">
        <v>1808.2</v>
      </c>
      <c r="I30" s="188">
        <v>266</v>
      </c>
      <c r="J30" s="188">
        <v>1908.5</v>
      </c>
      <c r="K30" s="147">
        <v>3300.6</v>
      </c>
    </row>
  </sheetData>
  <mergeCells count="5">
    <mergeCell ref="C5:D5"/>
    <mergeCell ref="E5:F5"/>
    <mergeCell ref="I5:J5"/>
    <mergeCell ref="B3:K3"/>
    <mergeCell ref="G5:H5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3"/>
  <sheetViews>
    <sheetView topLeftCell="A7" workbookViewId="0">
      <selection activeCell="D8" sqref="D8:D23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227" t="s">
        <v>45</v>
      </c>
      <c r="B2" s="227"/>
      <c r="C2" s="227"/>
      <c r="D2" s="227"/>
    </row>
    <row r="3" spans="1:5" ht="20.25" customHeight="1">
      <c r="A3" s="227" t="s">
        <v>71</v>
      </c>
      <c r="B3" s="227"/>
      <c r="C3" s="227"/>
      <c r="D3" s="227"/>
    </row>
    <row r="4" spans="1:5" ht="19.5" customHeight="1">
      <c r="A4" s="240" t="s">
        <v>138</v>
      </c>
      <c r="B4" s="240"/>
      <c r="C4" s="240"/>
      <c r="D4" s="240"/>
      <c r="E4" s="1"/>
    </row>
    <row r="5" spans="1:5" ht="15.75">
      <c r="A5" s="3"/>
      <c r="B5" s="3"/>
      <c r="C5" s="3"/>
      <c r="D5" s="34" t="s">
        <v>46</v>
      </c>
    </row>
    <row r="6" spans="1:5" ht="15.75">
      <c r="A6" s="18" t="s">
        <v>1</v>
      </c>
      <c r="B6" s="18" t="s">
        <v>2</v>
      </c>
      <c r="C6" s="18" t="s">
        <v>47</v>
      </c>
      <c r="D6" s="35" t="s">
        <v>47</v>
      </c>
    </row>
    <row r="7" spans="1:5" ht="15.75">
      <c r="A7" s="36"/>
      <c r="B7" s="19"/>
      <c r="C7" s="40" t="s">
        <v>65</v>
      </c>
      <c r="D7" s="35" t="s">
        <v>139</v>
      </c>
    </row>
    <row r="8" spans="1:5" ht="19.5" customHeight="1">
      <c r="A8" s="22">
        <v>1</v>
      </c>
      <c r="B8" s="37" t="s">
        <v>28</v>
      </c>
      <c r="C8" s="36"/>
      <c r="D8" s="173"/>
    </row>
    <row r="9" spans="1:5" ht="20.25" customHeight="1">
      <c r="A9" s="25">
        <v>2</v>
      </c>
      <c r="B9" s="26" t="s">
        <v>29</v>
      </c>
      <c r="C9" s="171"/>
      <c r="D9" s="173"/>
    </row>
    <row r="10" spans="1:5" ht="20.25" customHeight="1">
      <c r="A10" s="25">
        <v>3</v>
      </c>
      <c r="B10" s="26" t="s">
        <v>30</v>
      </c>
      <c r="C10" s="171"/>
      <c r="D10" s="173"/>
    </row>
    <row r="11" spans="1:5" ht="21" customHeight="1">
      <c r="A11" s="25">
        <v>4</v>
      </c>
      <c r="B11" s="26" t="s">
        <v>127</v>
      </c>
      <c r="C11" s="171"/>
      <c r="D11" s="173"/>
    </row>
    <row r="12" spans="1:5" ht="21" customHeight="1">
      <c r="A12" s="25">
        <v>5</v>
      </c>
      <c r="B12" s="26" t="s">
        <v>31</v>
      </c>
      <c r="C12" s="172"/>
      <c r="D12" s="173"/>
    </row>
    <row r="13" spans="1:5" ht="20.25" customHeight="1">
      <c r="A13" s="25">
        <v>6</v>
      </c>
      <c r="B13" s="26" t="s">
        <v>8</v>
      </c>
      <c r="C13" s="171"/>
      <c r="D13" s="173"/>
    </row>
    <row r="14" spans="1:5" ht="21.75" customHeight="1">
      <c r="A14" s="25">
        <v>7</v>
      </c>
      <c r="B14" s="26" t="s">
        <v>9</v>
      </c>
      <c r="C14" s="171"/>
      <c r="D14" s="173"/>
      <c r="E14" t="s">
        <v>48</v>
      </c>
    </row>
    <row r="15" spans="1:5" ht="20.25" customHeight="1">
      <c r="A15" s="25">
        <v>8</v>
      </c>
      <c r="B15" s="26" t="s">
        <v>123</v>
      </c>
      <c r="C15" s="171"/>
      <c r="D15" s="173"/>
    </row>
    <row r="16" spans="1:5" ht="22.5" customHeight="1">
      <c r="A16" s="25">
        <v>9</v>
      </c>
      <c r="B16" s="26" t="s">
        <v>11</v>
      </c>
      <c r="C16" s="171"/>
      <c r="D16" s="173"/>
    </row>
    <row r="17" spans="1:6" ht="22.5" customHeight="1">
      <c r="A17" s="25">
        <v>10</v>
      </c>
      <c r="B17" s="26" t="s">
        <v>12</v>
      </c>
      <c r="C17" s="171"/>
      <c r="D17" s="173"/>
    </row>
    <row r="18" spans="1:6" ht="19.5" customHeight="1">
      <c r="A18" s="25">
        <v>11</v>
      </c>
      <c r="B18" s="26" t="s">
        <v>13</v>
      </c>
      <c r="C18" s="171"/>
      <c r="D18" s="173"/>
    </row>
    <row r="19" spans="1:6" ht="21" customHeight="1">
      <c r="A19" s="25">
        <v>12</v>
      </c>
      <c r="B19" s="26" t="s">
        <v>14</v>
      </c>
      <c r="C19" s="171"/>
      <c r="D19" s="173"/>
    </row>
    <row r="20" spans="1:6" ht="21.75" customHeight="1">
      <c r="A20" s="25">
        <v>13</v>
      </c>
      <c r="B20" s="38" t="s">
        <v>129</v>
      </c>
      <c r="C20" s="172"/>
      <c r="D20" s="173"/>
    </row>
    <row r="21" spans="1:6" ht="22.5" customHeight="1">
      <c r="A21" s="25">
        <v>14</v>
      </c>
      <c r="B21" s="26" t="s">
        <v>15</v>
      </c>
      <c r="C21" s="171"/>
      <c r="D21" s="173"/>
    </row>
    <row r="22" spans="1:6" ht="22.5" customHeight="1">
      <c r="A22" s="25">
        <v>15</v>
      </c>
      <c r="B22" s="26" t="s">
        <v>130</v>
      </c>
      <c r="C22" s="171"/>
      <c r="D22" s="173"/>
      <c r="E22" s="39"/>
      <c r="F22" s="1"/>
    </row>
    <row r="23" spans="1:6" ht="15.75">
      <c r="A23" s="25">
        <v>16</v>
      </c>
      <c r="B23" s="26" t="s">
        <v>16</v>
      </c>
      <c r="C23" s="171"/>
      <c r="D23" s="173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view="pageLayout" topLeftCell="A10" workbookViewId="0">
      <selection activeCell="N29" sqref="N29"/>
    </sheetView>
  </sheetViews>
  <sheetFormatPr defaultRowHeight="15"/>
  <cols>
    <col min="1" max="1" width="4.140625" customWidth="1"/>
    <col min="2" max="2" width="24" customWidth="1"/>
    <col min="3" max="3" width="7.42578125" customWidth="1"/>
    <col min="4" max="4" width="9.42578125" customWidth="1"/>
    <col min="5" max="6" width="8.42578125" customWidth="1"/>
    <col min="7" max="8" width="8" customWidth="1"/>
    <col min="9" max="9" width="10.85546875" customWidth="1"/>
    <col min="10" max="10" width="8.140625" customWidth="1"/>
    <col min="11" max="11" width="7.7109375" customWidth="1"/>
    <col min="12" max="12" width="7.28515625" customWidth="1"/>
    <col min="13" max="13" width="8.28515625" customWidth="1"/>
    <col min="14" max="14" width="8.42578125" customWidth="1"/>
    <col min="15" max="15" width="9.140625" customWidth="1"/>
  </cols>
  <sheetData>
    <row r="1" spans="1:14" ht="18.75">
      <c r="B1" s="28"/>
      <c r="C1" s="28"/>
      <c r="D1" s="28"/>
      <c r="E1" s="109" t="s">
        <v>54</v>
      </c>
      <c r="F1" s="109"/>
      <c r="G1" s="109"/>
      <c r="H1" s="109"/>
      <c r="I1" s="109"/>
      <c r="J1" s="109"/>
      <c r="K1" s="109"/>
      <c r="L1" s="110"/>
      <c r="M1" s="28"/>
      <c r="N1" s="28"/>
    </row>
    <row r="2" spans="1:14">
      <c r="B2" s="30"/>
      <c r="C2" s="30" t="s">
        <v>72</v>
      </c>
      <c r="D2" s="30"/>
      <c r="E2" s="30"/>
      <c r="F2" s="30"/>
      <c r="G2" s="30"/>
      <c r="H2" s="30"/>
      <c r="I2" s="30"/>
      <c r="J2" s="30"/>
      <c r="K2" s="30"/>
      <c r="L2" s="100"/>
      <c r="M2" s="28"/>
      <c r="N2" s="28"/>
    </row>
    <row r="3" spans="1:14" ht="18.75">
      <c r="B3" s="28"/>
      <c r="C3" s="28"/>
      <c r="D3" s="31" t="s">
        <v>140</v>
      </c>
      <c r="E3" s="31"/>
      <c r="F3" s="31"/>
      <c r="G3" s="28"/>
      <c r="H3" s="28"/>
      <c r="I3" s="28"/>
      <c r="J3" s="31"/>
      <c r="K3" s="31"/>
      <c r="L3" s="111"/>
      <c r="M3" s="28"/>
      <c r="N3" s="28"/>
    </row>
    <row r="4" spans="1:14" ht="23.25" customHeight="1">
      <c r="A4" s="140"/>
      <c r="B4" s="150"/>
      <c r="C4" s="148" t="s">
        <v>22</v>
      </c>
      <c r="D4" s="241" t="s">
        <v>133</v>
      </c>
      <c r="E4" s="242"/>
      <c r="F4" s="242"/>
      <c r="G4" s="242"/>
      <c r="H4" s="242"/>
      <c r="I4" s="243" t="s">
        <v>110</v>
      </c>
      <c r="J4" s="243"/>
      <c r="K4" s="244" t="s">
        <v>111</v>
      </c>
      <c r="L4" s="245"/>
      <c r="M4" s="97" t="s">
        <v>98</v>
      </c>
      <c r="N4" s="97" t="s">
        <v>59</v>
      </c>
    </row>
    <row r="5" spans="1:14" ht="31.5" customHeight="1">
      <c r="A5" s="140" t="s">
        <v>1</v>
      </c>
      <c r="B5" s="150" t="s">
        <v>2</v>
      </c>
      <c r="C5" s="153" t="s">
        <v>60</v>
      </c>
      <c r="D5" s="152" t="s">
        <v>55</v>
      </c>
      <c r="E5" s="148" t="s">
        <v>112</v>
      </c>
      <c r="F5" s="148" t="s">
        <v>56</v>
      </c>
      <c r="G5" s="148" t="s">
        <v>113</v>
      </c>
      <c r="H5" s="148" t="s">
        <v>114</v>
      </c>
      <c r="I5" s="148" t="s">
        <v>57</v>
      </c>
      <c r="J5" s="149" t="s">
        <v>58</v>
      </c>
      <c r="K5" s="148" t="s">
        <v>6</v>
      </c>
      <c r="L5" s="148" t="s">
        <v>59</v>
      </c>
      <c r="M5" s="98" t="s">
        <v>99</v>
      </c>
      <c r="N5" s="98" t="s">
        <v>103</v>
      </c>
    </row>
    <row r="6" spans="1:14" ht="24" customHeight="1">
      <c r="A6" s="140" t="s">
        <v>5</v>
      </c>
      <c r="B6" s="151"/>
      <c r="C6" s="153" t="s">
        <v>119</v>
      </c>
      <c r="D6" s="161" t="s">
        <v>61</v>
      </c>
      <c r="E6" s="168" t="s">
        <v>115</v>
      </c>
      <c r="F6" s="168" t="s">
        <v>62</v>
      </c>
      <c r="G6" s="168" t="s">
        <v>116</v>
      </c>
      <c r="H6" s="168" t="s">
        <v>117</v>
      </c>
      <c r="I6" s="168" t="s">
        <v>3</v>
      </c>
      <c r="J6" s="168" t="s">
        <v>134</v>
      </c>
      <c r="K6" s="168"/>
      <c r="L6" s="168" t="s">
        <v>118</v>
      </c>
      <c r="M6" s="99" t="s">
        <v>104</v>
      </c>
      <c r="N6" s="99" t="s">
        <v>105</v>
      </c>
    </row>
    <row r="7" spans="1:14">
      <c r="A7" s="143">
        <v>1</v>
      </c>
      <c r="B7" s="166" t="s">
        <v>28</v>
      </c>
      <c r="C7" s="118"/>
      <c r="D7" s="144">
        <v>81</v>
      </c>
      <c r="E7" s="144"/>
      <c r="F7" s="142"/>
      <c r="G7" s="142"/>
      <c r="H7" s="142"/>
      <c r="I7" s="142"/>
      <c r="J7" s="142"/>
      <c r="K7" s="142"/>
      <c r="L7" s="142"/>
      <c r="M7" s="137"/>
      <c r="N7" s="99"/>
    </row>
    <row r="8" spans="1:14" ht="26.25">
      <c r="A8" s="143">
        <v>2</v>
      </c>
      <c r="B8" s="166" t="s">
        <v>29</v>
      </c>
      <c r="C8" s="118">
        <v>3782</v>
      </c>
      <c r="D8" s="144">
        <v>3782</v>
      </c>
      <c r="E8" s="144"/>
      <c r="F8" s="142"/>
      <c r="G8" s="142"/>
      <c r="H8" s="142"/>
      <c r="I8" s="142"/>
      <c r="J8" s="142"/>
      <c r="K8" s="142"/>
      <c r="L8" s="142"/>
      <c r="M8" s="112"/>
      <c r="N8" s="113"/>
    </row>
    <row r="9" spans="1:14">
      <c r="A9" s="143">
        <v>3</v>
      </c>
      <c r="B9" s="166" t="s">
        <v>30</v>
      </c>
      <c r="C9" s="118">
        <v>2356</v>
      </c>
      <c r="D9" s="144">
        <v>2356</v>
      </c>
      <c r="E9" s="144"/>
      <c r="F9" s="142"/>
      <c r="G9" s="142"/>
      <c r="H9" s="142"/>
      <c r="I9" s="142"/>
      <c r="J9" s="142"/>
      <c r="K9" s="142">
        <v>180</v>
      </c>
      <c r="L9" s="142">
        <v>180</v>
      </c>
      <c r="M9" s="138"/>
      <c r="N9" s="80"/>
    </row>
    <row r="10" spans="1:14">
      <c r="A10" s="143">
        <v>4</v>
      </c>
      <c r="B10" s="166" t="s">
        <v>131</v>
      </c>
      <c r="C10" s="118">
        <v>3098</v>
      </c>
      <c r="D10" s="144">
        <v>1181</v>
      </c>
      <c r="E10" s="144">
        <v>1917</v>
      </c>
      <c r="F10" s="145">
        <v>1010</v>
      </c>
      <c r="G10" s="142"/>
      <c r="H10" s="142"/>
      <c r="I10" s="142"/>
      <c r="J10" s="142"/>
      <c r="K10" s="142"/>
      <c r="L10" s="142"/>
      <c r="M10" s="138"/>
      <c r="N10" s="80"/>
    </row>
    <row r="11" spans="1:14">
      <c r="A11" s="143">
        <v>5</v>
      </c>
      <c r="B11" s="166" t="s">
        <v>8</v>
      </c>
      <c r="C11" s="118">
        <v>17579</v>
      </c>
      <c r="D11" s="144">
        <v>1140</v>
      </c>
      <c r="E11" s="144">
        <v>2939</v>
      </c>
      <c r="F11" s="142"/>
      <c r="G11" s="142"/>
      <c r="H11" s="145">
        <v>27278</v>
      </c>
      <c r="I11" s="142"/>
      <c r="J11" s="142"/>
      <c r="K11" s="145">
        <v>4284</v>
      </c>
      <c r="L11" s="145">
        <v>891.3</v>
      </c>
      <c r="M11" s="138"/>
      <c r="N11" s="80"/>
    </row>
    <row r="12" spans="1:14">
      <c r="A12" s="143">
        <v>6</v>
      </c>
      <c r="B12" s="166" t="s">
        <v>9</v>
      </c>
      <c r="C12" s="123">
        <v>800</v>
      </c>
      <c r="D12" s="144">
        <v>800</v>
      </c>
      <c r="E12" s="144"/>
      <c r="F12" s="142"/>
      <c r="G12" s="142"/>
      <c r="H12" s="142"/>
      <c r="I12" s="142"/>
      <c r="J12" s="142"/>
      <c r="K12" s="142"/>
      <c r="L12" s="142"/>
      <c r="M12" s="138"/>
      <c r="N12" s="80"/>
    </row>
    <row r="13" spans="1:14">
      <c r="A13" s="143">
        <v>7</v>
      </c>
      <c r="B13" s="166" t="s">
        <v>123</v>
      </c>
      <c r="C13" s="123">
        <v>6045.8</v>
      </c>
      <c r="D13" s="144">
        <v>0</v>
      </c>
      <c r="E13" s="144">
        <v>1700</v>
      </c>
      <c r="F13" s="145">
        <v>500</v>
      </c>
      <c r="G13" s="142"/>
      <c r="H13" s="145"/>
      <c r="I13" s="142"/>
      <c r="J13" s="142"/>
      <c r="K13" s="145">
        <v>622</v>
      </c>
      <c r="L13" s="145">
        <v>363</v>
      </c>
      <c r="M13" s="138"/>
      <c r="N13" s="80"/>
    </row>
    <row r="14" spans="1:14">
      <c r="A14" s="143">
        <v>8</v>
      </c>
      <c r="B14" s="166" t="s">
        <v>11</v>
      </c>
      <c r="C14" s="123">
        <v>4561.1000000000004</v>
      </c>
      <c r="D14" s="144"/>
      <c r="E14" s="144"/>
      <c r="F14" s="145">
        <v>560</v>
      </c>
      <c r="G14" s="142"/>
      <c r="H14" s="145">
        <v>3745</v>
      </c>
      <c r="I14" s="142"/>
      <c r="J14" s="142"/>
      <c r="K14" s="145">
        <v>330</v>
      </c>
      <c r="L14" s="145">
        <v>247</v>
      </c>
      <c r="M14" s="138"/>
      <c r="N14" s="80"/>
    </row>
    <row r="15" spans="1:14">
      <c r="A15" s="143">
        <v>9</v>
      </c>
      <c r="B15" s="166" t="s">
        <v>12</v>
      </c>
      <c r="C15" s="123">
        <v>12568</v>
      </c>
      <c r="D15" s="144">
        <v>1067</v>
      </c>
      <c r="E15" s="144">
        <v>1228</v>
      </c>
      <c r="F15" s="145">
        <v>635</v>
      </c>
      <c r="G15" s="142"/>
      <c r="H15" s="145">
        <v>10070</v>
      </c>
      <c r="I15" s="142"/>
      <c r="J15" s="142"/>
      <c r="K15" s="145">
        <v>3681</v>
      </c>
      <c r="L15" s="145">
        <v>1025</v>
      </c>
      <c r="M15" s="138"/>
      <c r="N15" s="80"/>
    </row>
    <row r="16" spans="1:14" ht="26.25">
      <c r="A16" s="143">
        <v>10</v>
      </c>
      <c r="B16" s="166" t="s">
        <v>14</v>
      </c>
      <c r="C16" s="123">
        <v>8284</v>
      </c>
      <c r="D16" s="144">
        <v>2404</v>
      </c>
      <c r="E16" s="144">
        <v>5880</v>
      </c>
      <c r="F16" s="145">
        <v>2519</v>
      </c>
      <c r="G16" s="142"/>
      <c r="H16" s="142"/>
      <c r="I16" s="142"/>
      <c r="J16" s="142"/>
      <c r="K16" s="145">
        <v>548</v>
      </c>
      <c r="L16" s="145">
        <v>548</v>
      </c>
      <c r="M16" s="138">
        <v>1888</v>
      </c>
      <c r="N16" s="80">
        <v>1888</v>
      </c>
    </row>
    <row r="17" spans="1:14">
      <c r="A17" s="143">
        <v>11</v>
      </c>
      <c r="B17" s="166" t="s">
        <v>132</v>
      </c>
      <c r="C17" s="114">
        <v>8722</v>
      </c>
      <c r="D17" s="144">
        <v>1562</v>
      </c>
      <c r="E17" s="144">
        <v>5918</v>
      </c>
      <c r="F17" s="145">
        <v>3100</v>
      </c>
      <c r="G17" s="142"/>
      <c r="H17" s="142"/>
      <c r="I17" s="142"/>
      <c r="J17" s="142"/>
      <c r="K17" s="142">
        <v>1054</v>
      </c>
      <c r="L17" s="142">
        <v>548</v>
      </c>
      <c r="M17" s="138"/>
      <c r="N17" s="80"/>
    </row>
    <row r="18" spans="1:14">
      <c r="A18" s="143">
        <v>12</v>
      </c>
      <c r="B18" s="166" t="s">
        <v>44</v>
      </c>
      <c r="C18" s="123">
        <v>2495</v>
      </c>
      <c r="D18" s="144">
        <v>1321</v>
      </c>
      <c r="E18" s="144">
        <v>1300</v>
      </c>
      <c r="F18" s="142">
        <v>800</v>
      </c>
      <c r="G18" s="142"/>
      <c r="H18" s="142"/>
      <c r="I18" s="142"/>
      <c r="J18" s="142"/>
      <c r="K18" s="145">
        <v>200</v>
      </c>
      <c r="L18" s="142">
        <v>200</v>
      </c>
      <c r="M18" s="138"/>
      <c r="N18" s="80"/>
    </row>
    <row r="19" spans="1:14">
      <c r="A19" s="143">
        <v>13</v>
      </c>
      <c r="B19" s="166" t="s">
        <v>97</v>
      </c>
      <c r="C19" s="123">
        <v>100</v>
      </c>
      <c r="D19" s="144"/>
      <c r="E19" s="144"/>
      <c r="F19" s="142"/>
      <c r="G19" s="142"/>
      <c r="H19" s="142"/>
      <c r="I19" s="142"/>
      <c r="J19" s="142"/>
      <c r="K19" s="142"/>
      <c r="L19" s="142"/>
      <c r="M19" s="138"/>
      <c r="N19" s="80"/>
    </row>
    <row r="20" spans="1:14">
      <c r="A20" s="143">
        <v>14</v>
      </c>
      <c r="B20" s="166" t="s">
        <v>64</v>
      </c>
      <c r="C20" s="118">
        <v>1300</v>
      </c>
      <c r="D20" s="144">
        <v>363</v>
      </c>
      <c r="E20" s="144"/>
      <c r="F20" s="145">
        <v>937</v>
      </c>
      <c r="G20" s="142"/>
      <c r="H20" s="142"/>
      <c r="I20" s="142"/>
      <c r="J20" s="142"/>
      <c r="K20" s="142">
        <v>400</v>
      </c>
      <c r="L20" s="142">
        <v>200</v>
      </c>
      <c r="M20" s="138"/>
      <c r="N20" s="80"/>
    </row>
    <row r="21" spans="1:14">
      <c r="A21" s="143">
        <v>15</v>
      </c>
      <c r="B21" s="166" t="s">
        <v>68</v>
      </c>
      <c r="C21" s="118">
        <v>4627</v>
      </c>
      <c r="D21" s="144">
        <v>1804</v>
      </c>
      <c r="E21" s="144">
        <v>1179</v>
      </c>
      <c r="F21" s="145">
        <v>1644</v>
      </c>
      <c r="G21" s="142"/>
      <c r="H21" s="142"/>
      <c r="I21" s="142"/>
      <c r="J21" s="142"/>
      <c r="K21" s="142"/>
      <c r="L21" s="142"/>
      <c r="M21" s="138"/>
      <c r="N21" s="80"/>
    </row>
    <row r="22" spans="1:14">
      <c r="A22" s="143">
        <v>16</v>
      </c>
      <c r="B22" s="166" t="s">
        <v>100</v>
      </c>
      <c r="C22" s="118">
        <v>2207.6</v>
      </c>
      <c r="D22" s="144">
        <v>0</v>
      </c>
      <c r="E22" s="144">
        <v>1670</v>
      </c>
      <c r="F22" s="142"/>
      <c r="G22" s="142"/>
      <c r="H22" s="142">
        <v>2070</v>
      </c>
      <c r="I22" s="142">
        <v>540</v>
      </c>
      <c r="J22" s="142"/>
      <c r="K22" s="145">
        <v>974.5</v>
      </c>
      <c r="L22" s="145">
        <v>653</v>
      </c>
      <c r="M22" s="138"/>
      <c r="N22" s="80"/>
    </row>
    <row r="23" spans="1:14">
      <c r="A23" s="143">
        <v>17</v>
      </c>
      <c r="B23" s="166" t="s">
        <v>67</v>
      </c>
      <c r="C23" s="118">
        <v>1120</v>
      </c>
      <c r="D23" s="144">
        <v>860</v>
      </c>
      <c r="E23" s="144"/>
      <c r="F23" s="142">
        <v>260</v>
      </c>
      <c r="G23" s="142"/>
      <c r="H23" s="142"/>
      <c r="I23" s="142"/>
      <c r="J23" s="142"/>
      <c r="K23" s="142">
        <v>100</v>
      </c>
      <c r="L23" s="142">
        <v>100</v>
      </c>
      <c r="M23" s="138"/>
      <c r="N23" s="80"/>
    </row>
    <row r="24" spans="1:14">
      <c r="A24" s="143">
        <v>18</v>
      </c>
      <c r="B24" s="166" t="s">
        <v>17</v>
      </c>
      <c r="C24" s="123"/>
      <c r="D24" s="144">
        <v>0</v>
      </c>
      <c r="E24" s="144"/>
      <c r="F24" s="142"/>
      <c r="G24" s="142"/>
      <c r="H24" s="142"/>
      <c r="I24" s="142"/>
      <c r="J24" s="142"/>
      <c r="K24" s="142"/>
      <c r="L24" s="142"/>
      <c r="M24" s="138"/>
      <c r="N24" s="80"/>
    </row>
    <row r="25" spans="1:14">
      <c r="A25" s="143">
        <v>19</v>
      </c>
      <c r="B25" s="167" t="s">
        <v>18</v>
      </c>
      <c r="C25" s="144">
        <f>SUM(C8:C24)</f>
        <v>79645.5</v>
      </c>
      <c r="D25" s="144">
        <f>SUM(D7:D24)</f>
        <v>18721</v>
      </c>
      <c r="E25" s="144">
        <f t="shared" ref="E25:N25" si="0">SUM(E8:E24)</f>
        <v>23731</v>
      </c>
      <c r="F25" s="144">
        <f t="shared" si="0"/>
        <v>11965</v>
      </c>
      <c r="G25" s="144">
        <f t="shared" si="0"/>
        <v>0</v>
      </c>
      <c r="H25" s="144">
        <f t="shared" si="0"/>
        <v>43163</v>
      </c>
      <c r="I25" s="144">
        <f t="shared" si="0"/>
        <v>540</v>
      </c>
      <c r="J25" s="144">
        <f t="shared" si="0"/>
        <v>0</v>
      </c>
      <c r="K25" s="144">
        <f t="shared" si="0"/>
        <v>12373.5</v>
      </c>
      <c r="L25" s="144">
        <f t="shared" si="0"/>
        <v>4955.3</v>
      </c>
      <c r="M25" s="144">
        <f t="shared" si="0"/>
        <v>1888</v>
      </c>
      <c r="N25" s="144">
        <f t="shared" si="0"/>
        <v>1888</v>
      </c>
    </row>
    <row r="26" spans="1:14">
      <c r="A26" s="143">
        <v>20</v>
      </c>
      <c r="B26" s="166" t="s">
        <v>19</v>
      </c>
      <c r="C26" s="144">
        <v>23200</v>
      </c>
      <c r="D26" s="144">
        <v>15758</v>
      </c>
      <c r="E26" s="144">
        <v>1830</v>
      </c>
      <c r="F26" s="144">
        <v>3102</v>
      </c>
      <c r="G26" s="144"/>
      <c r="H26" s="144">
        <v>2510</v>
      </c>
      <c r="I26" s="144"/>
      <c r="J26" s="144"/>
      <c r="K26" s="144">
        <v>1950</v>
      </c>
      <c r="L26" s="144">
        <v>1420</v>
      </c>
      <c r="M26" s="139">
        <f t="shared" ref="M26:N26" si="1">SUM(M8:M25)</f>
        <v>3776</v>
      </c>
      <c r="N26" s="115">
        <f t="shared" si="1"/>
        <v>3776</v>
      </c>
    </row>
    <row r="27" spans="1:14">
      <c r="A27" s="143">
        <v>21</v>
      </c>
      <c r="B27" s="166" t="s">
        <v>20</v>
      </c>
      <c r="C27" s="144">
        <v>127</v>
      </c>
      <c r="D27" s="144">
        <v>127</v>
      </c>
      <c r="E27" s="144"/>
      <c r="F27" s="142"/>
      <c r="G27" s="142"/>
      <c r="H27" s="142"/>
      <c r="I27" s="142"/>
      <c r="J27" s="142"/>
      <c r="K27" s="142"/>
      <c r="L27" s="142"/>
      <c r="M27" s="138"/>
      <c r="N27" s="80"/>
    </row>
    <row r="28" spans="1:14">
      <c r="A28" s="147">
        <v>22</v>
      </c>
      <c r="B28" s="167" t="s">
        <v>21</v>
      </c>
      <c r="C28" s="141">
        <f>SUM(C25:C27)</f>
        <v>102972.5</v>
      </c>
      <c r="D28" s="141">
        <f t="shared" ref="D28:F28" si="2">SUM(D25:D27)</f>
        <v>34606</v>
      </c>
      <c r="E28" s="141">
        <f t="shared" si="2"/>
        <v>25561</v>
      </c>
      <c r="F28" s="141">
        <f t="shared" si="2"/>
        <v>15067</v>
      </c>
      <c r="G28" s="141">
        <f t="shared" ref="G28" si="3">SUM(G25:G27)</f>
        <v>0</v>
      </c>
      <c r="H28" s="141">
        <f t="shared" ref="H28" si="4">SUM(H25:H27)</f>
        <v>45673</v>
      </c>
      <c r="I28" s="141">
        <f t="shared" ref="I28" si="5">SUM(I25:I27)</f>
        <v>540</v>
      </c>
      <c r="J28" s="141">
        <f t="shared" ref="J28" si="6">SUM(J25:J27)</f>
        <v>0</v>
      </c>
      <c r="K28" s="141">
        <f t="shared" ref="K28" si="7">SUM(K25:K27)</f>
        <v>14323.5</v>
      </c>
      <c r="L28" s="141">
        <f t="shared" ref="L28" si="8">SUM(L25:L27)</f>
        <v>6375.3</v>
      </c>
      <c r="M28" s="141">
        <f t="shared" ref="M28" si="9">SUM(M25:M27)</f>
        <v>5664</v>
      </c>
      <c r="N28" s="141">
        <f t="shared" ref="N28" si="10">SUM(N25:N27)</f>
        <v>5664</v>
      </c>
    </row>
    <row r="29" spans="1:14">
      <c r="A29" s="147">
        <v>23</v>
      </c>
      <c r="B29" s="167">
        <v>2022</v>
      </c>
      <c r="C29" s="140">
        <v>105744</v>
      </c>
      <c r="D29" s="147">
        <v>25342.92</v>
      </c>
      <c r="E29" s="147">
        <v>15240</v>
      </c>
      <c r="F29" s="147">
        <v>23812</v>
      </c>
      <c r="G29" s="140"/>
      <c r="H29" s="147">
        <v>29262</v>
      </c>
      <c r="I29" s="140">
        <v>0</v>
      </c>
      <c r="J29" s="140"/>
      <c r="K29" s="147">
        <v>8485.9</v>
      </c>
      <c r="L29" s="147">
        <v>5028.8999999999996</v>
      </c>
      <c r="M29" s="169">
        <f t="shared" ref="M29:N29" si="11">SUM(M26:M28)</f>
        <v>9440</v>
      </c>
      <c r="N29" s="170">
        <f t="shared" si="11"/>
        <v>9440</v>
      </c>
    </row>
    <row r="30" spans="1:14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11"/>
      <c r="N30" s="111"/>
    </row>
  </sheetData>
  <mergeCells count="3">
    <mergeCell ref="D4:H4"/>
    <mergeCell ref="I4:J4"/>
    <mergeCell ref="K4:L4"/>
  </mergeCells>
  <pageMargins left="0.34375" right="0.125" top="0.1875" bottom="0.6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33"/>
  <sheetViews>
    <sheetView tabSelected="1" view="pageLayout" topLeftCell="A4" zoomScaleSheetLayoutView="100" workbookViewId="0">
      <selection activeCell="F16" sqref="F16"/>
    </sheetView>
  </sheetViews>
  <sheetFormatPr defaultRowHeight="15"/>
  <cols>
    <col min="1" max="1" width="5.7109375" customWidth="1"/>
    <col min="2" max="2" width="26.42578125" customWidth="1"/>
    <col min="3" max="3" width="8.7109375" customWidth="1"/>
    <col min="4" max="4" width="7.42578125" customWidth="1"/>
    <col min="5" max="5" width="7.7109375" customWidth="1"/>
    <col min="6" max="6" width="5.28515625" customWidth="1"/>
    <col min="7" max="7" width="6.85546875" customWidth="1"/>
    <col min="8" max="8" width="6.5703125" customWidth="1"/>
    <col min="9" max="9" width="6.140625" customWidth="1"/>
    <col min="10" max="10" width="5.5703125" customWidth="1"/>
    <col min="11" max="11" width="5.85546875" customWidth="1"/>
    <col min="12" max="12" width="6.140625" customWidth="1"/>
    <col min="13" max="13" width="5.85546875" customWidth="1"/>
    <col min="14" max="15" width="4.85546875" customWidth="1"/>
    <col min="16" max="16" width="6.85546875" customWidth="1"/>
    <col min="17" max="18" width="6" customWidth="1"/>
  </cols>
  <sheetData>
    <row r="2" spans="1:18" ht="20.25">
      <c r="A2" s="249" t="s">
        <v>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18" ht="15.75">
      <c r="A3" s="250" t="s">
        <v>69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4" spans="1:18" ht="20.25">
      <c r="A4" s="251" t="s">
        <v>137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49"/>
      <c r="P4" s="249"/>
      <c r="Q4" s="249"/>
      <c r="R4" s="249"/>
    </row>
    <row r="5" spans="1:18">
      <c r="A5" s="2"/>
      <c r="B5" s="11"/>
      <c r="C5" s="48" t="s">
        <v>22</v>
      </c>
      <c r="D5" s="246" t="s">
        <v>73</v>
      </c>
      <c r="E5" s="247"/>
      <c r="F5" s="248"/>
      <c r="G5" s="48" t="s">
        <v>22</v>
      </c>
      <c r="H5" s="246" t="s">
        <v>74</v>
      </c>
      <c r="I5" s="247"/>
      <c r="J5" s="248"/>
      <c r="K5" s="48" t="s">
        <v>22</v>
      </c>
      <c r="L5" s="246" t="s">
        <v>142</v>
      </c>
      <c r="M5" s="247"/>
      <c r="N5" s="248"/>
      <c r="O5" s="48" t="s">
        <v>22</v>
      </c>
      <c r="P5" s="246" t="s">
        <v>143</v>
      </c>
      <c r="Q5" s="247"/>
      <c r="R5" s="248"/>
    </row>
    <row r="6" spans="1:18">
      <c r="A6" s="4" t="s">
        <v>1</v>
      </c>
      <c r="B6" s="12" t="s">
        <v>2</v>
      </c>
      <c r="C6" s="51"/>
      <c r="D6" s="49" t="s">
        <v>23</v>
      </c>
      <c r="E6" s="49" t="s">
        <v>24</v>
      </c>
      <c r="F6" s="52" t="s">
        <v>25</v>
      </c>
      <c r="G6" s="51"/>
      <c r="H6" s="49" t="s">
        <v>23</v>
      </c>
      <c r="I6" s="49" t="s">
        <v>24</v>
      </c>
      <c r="J6" s="52" t="s">
        <v>25</v>
      </c>
      <c r="K6" s="51"/>
      <c r="L6" s="49" t="s">
        <v>144</v>
      </c>
      <c r="M6" s="49" t="s">
        <v>145</v>
      </c>
      <c r="N6" s="52" t="s">
        <v>25</v>
      </c>
      <c r="O6" s="51"/>
      <c r="P6" s="49" t="s">
        <v>144</v>
      </c>
      <c r="Q6" s="49" t="s">
        <v>145</v>
      </c>
      <c r="R6" s="52" t="s">
        <v>25</v>
      </c>
    </row>
    <row r="7" spans="1:18">
      <c r="A7" s="5" t="s">
        <v>5</v>
      </c>
      <c r="B7" s="13"/>
      <c r="C7" s="55"/>
      <c r="D7" s="53" t="s">
        <v>26</v>
      </c>
      <c r="E7" s="54" t="s">
        <v>26</v>
      </c>
      <c r="F7" s="56" t="s">
        <v>27</v>
      </c>
      <c r="G7" s="55"/>
      <c r="H7" s="53" t="s">
        <v>26</v>
      </c>
      <c r="I7" s="54" t="s">
        <v>26</v>
      </c>
      <c r="J7" s="56" t="s">
        <v>27</v>
      </c>
      <c r="K7" s="55"/>
      <c r="L7" s="53" t="s">
        <v>3</v>
      </c>
      <c r="M7" s="54" t="s">
        <v>146</v>
      </c>
      <c r="N7" s="56" t="s">
        <v>27</v>
      </c>
      <c r="O7" s="55"/>
      <c r="P7" s="53" t="s">
        <v>3</v>
      </c>
      <c r="Q7" s="54" t="s">
        <v>146</v>
      </c>
      <c r="R7" s="56" t="s">
        <v>27</v>
      </c>
    </row>
    <row r="8" spans="1:18">
      <c r="A8" s="7">
        <v>1</v>
      </c>
      <c r="B8" s="14" t="s">
        <v>28</v>
      </c>
      <c r="C8" s="51"/>
      <c r="D8" s="58"/>
      <c r="E8" s="59"/>
      <c r="F8" s="60" t="e">
        <f>E8/D8*10</f>
        <v>#DIV/0!</v>
      </c>
      <c r="G8" s="51"/>
      <c r="H8" s="58"/>
      <c r="I8" s="59"/>
      <c r="J8" s="60" t="e">
        <f>I8/H8*10</f>
        <v>#DIV/0!</v>
      </c>
      <c r="K8" s="51"/>
      <c r="L8" s="58"/>
      <c r="M8" s="59"/>
      <c r="N8" s="60" t="e">
        <f>M8/L8*10</f>
        <v>#DIV/0!</v>
      </c>
      <c r="O8" s="51"/>
      <c r="P8" s="58"/>
      <c r="Q8" s="59"/>
      <c r="R8" s="60" t="e">
        <f>Q8/P8*10</f>
        <v>#DIV/0!</v>
      </c>
    </row>
    <row r="9" spans="1:18">
      <c r="A9" s="6">
        <v>2</v>
      </c>
      <c r="B9" s="8" t="s">
        <v>29</v>
      </c>
      <c r="C9" s="62"/>
      <c r="D9" s="62"/>
      <c r="E9" s="63"/>
      <c r="F9" s="62" t="e">
        <f t="shared" ref="F9:F31" si="0">E9/D9*10</f>
        <v>#DIV/0!</v>
      </c>
      <c r="G9" s="60"/>
      <c r="H9" s="62"/>
      <c r="I9" s="63"/>
      <c r="J9" s="60" t="e">
        <f t="shared" ref="J9:J31" si="1">I9/H9*10</f>
        <v>#DIV/0!</v>
      </c>
      <c r="K9" s="60"/>
      <c r="L9" s="62"/>
      <c r="M9" s="63"/>
      <c r="N9" s="60" t="e">
        <f t="shared" ref="N9:N31" si="2">M9/L9*10</f>
        <v>#DIV/0!</v>
      </c>
      <c r="O9" s="60"/>
      <c r="P9" s="62"/>
      <c r="Q9" s="63"/>
      <c r="R9" s="60" t="e">
        <f t="shared" ref="R9:R31" si="3">Q9/P9*10</f>
        <v>#DIV/0!</v>
      </c>
    </row>
    <row r="10" spans="1:18">
      <c r="A10" s="6">
        <v>3</v>
      </c>
      <c r="B10" s="8" t="s">
        <v>30</v>
      </c>
      <c r="C10" s="55"/>
      <c r="D10" s="60"/>
      <c r="E10" s="65"/>
      <c r="F10" s="57" t="e">
        <f t="shared" si="0"/>
        <v>#DIV/0!</v>
      </c>
      <c r="G10" s="64"/>
      <c r="H10" s="60"/>
      <c r="I10" s="65"/>
      <c r="J10" s="60" t="e">
        <f t="shared" si="1"/>
        <v>#DIV/0!</v>
      </c>
      <c r="K10" s="55"/>
      <c r="L10" s="60"/>
      <c r="M10" s="65"/>
      <c r="N10" s="60" t="e">
        <f t="shared" si="2"/>
        <v>#DIV/0!</v>
      </c>
      <c r="O10" s="55"/>
      <c r="P10" s="60"/>
      <c r="Q10" s="65"/>
      <c r="R10" s="60" t="e">
        <f t="shared" si="3"/>
        <v>#DIV/0!</v>
      </c>
    </row>
    <row r="11" spans="1:18">
      <c r="A11" s="6">
        <v>4</v>
      </c>
      <c r="B11" s="8" t="s">
        <v>127</v>
      </c>
      <c r="C11" s="42">
        <v>700</v>
      </c>
      <c r="D11" s="42">
        <v>529</v>
      </c>
      <c r="E11" s="215">
        <v>893.2</v>
      </c>
      <c r="F11" s="129">
        <f t="shared" si="0"/>
        <v>16.884688090737242</v>
      </c>
      <c r="G11" s="42"/>
      <c r="H11" s="44"/>
      <c r="I11" s="67"/>
      <c r="J11" s="57" t="e">
        <f t="shared" si="1"/>
        <v>#DIV/0!</v>
      </c>
      <c r="K11" s="44"/>
      <c r="L11" s="44"/>
      <c r="M11" s="67"/>
      <c r="N11" s="57" t="e">
        <f t="shared" si="2"/>
        <v>#DIV/0!</v>
      </c>
      <c r="O11" s="44"/>
      <c r="P11" s="44"/>
      <c r="Q11" s="67"/>
      <c r="R11" s="57" t="e">
        <f t="shared" si="3"/>
        <v>#DIV/0!</v>
      </c>
    </row>
    <row r="12" spans="1:18">
      <c r="A12" s="6">
        <v>5</v>
      </c>
      <c r="B12" s="8" t="s">
        <v>8</v>
      </c>
      <c r="C12" s="43">
        <v>5399</v>
      </c>
      <c r="D12" s="43">
        <v>1503</v>
      </c>
      <c r="E12" s="63">
        <v>3837.8</v>
      </c>
      <c r="F12" s="129">
        <f t="shared" si="0"/>
        <v>25.534264803725883</v>
      </c>
      <c r="G12" s="46"/>
      <c r="H12" s="43"/>
      <c r="I12" s="63"/>
      <c r="J12" s="60" t="e">
        <f t="shared" si="1"/>
        <v>#DIV/0!</v>
      </c>
      <c r="K12" s="43"/>
      <c r="L12" s="45"/>
      <c r="M12" s="107"/>
      <c r="N12" s="60" t="e">
        <f t="shared" si="2"/>
        <v>#DIV/0!</v>
      </c>
      <c r="O12" s="43"/>
      <c r="P12" s="45"/>
      <c r="Q12" s="107"/>
      <c r="R12" s="60" t="e">
        <f t="shared" si="3"/>
        <v>#DIV/0!</v>
      </c>
    </row>
    <row r="13" spans="1:18">
      <c r="A13" s="6">
        <v>6</v>
      </c>
      <c r="B13" s="8" t="s">
        <v>9</v>
      </c>
      <c r="C13" s="43"/>
      <c r="D13" s="43"/>
      <c r="E13" s="63"/>
      <c r="F13" s="60" t="e">
        <f t="shared" si="0"/>
        <v>#DIV/0!</v>
      </c>
      <c r="G13" s="45"/>
      <c r="H13" s="43"/>
      <c r="I13" s="63"/>
      <c r="J13" s="60" t="e">
        <f t="shared" si="1"/>
        <v>#DIV/0!</v>
      </c>
      <c r="K13" s="45"/>
      <c r="L13" s="43"/>
      <c r="M13" s="63"/>
      <c r="N13" s="60" t="e">
        <f t="shared" si="2"/>
        <v>#DIV/0!</v>
      </c>
      <c r="O13" s="45"/>
      <c r="P13" s="43"/>
      <c r="Q13" s="63"/>
      <c r="R13" s="60" t="e">
        <f t="shared" si="3"/>
        <v>#DIV/0!</v>
      </c>
    </row>
    <row r="14" spans="1:18">
      <c r="A14" s="6">
        <v>7</v>
      </c>
      <c r="B14" s="8" t="s">
        <v>123</v>
      </c>
      <c r="C14" s="42">
        <v>1177.4000000000001</v>
      </c>
      <c r="D14" s="42">
        <v>19</v>
      </c>
      <c r="E14" s="69">
        <v>23.8</v>
      </c>
      <c r="F14" s="129">
        <f t="shared" si="0"/>
        <v>12.526315789473685</v>
      </c>
      <c r="G14" s="44"/>
      <c r="H14" s="44"/>
      <c r="I14" s="106"/>
      <c r="J14" s="57" t="e">
        <f t="shared" si="1"/>
        <v>#DIV/0!</v>
      </c>
      <c r="K14" s="44"/>
      <c r="L14" s="42"/>
      <c r="M14" s="69"/>
      <c r="N14" s="57" t="e">
        <f t="shared" si="2"/>
        <v>#DIV/0!</v>
      </c>
      <c r="O14" s="44"/>
      <c r="P14" s="42"/>
      <c r="Q14" s="69"/>
      <c r="R14" s="57" t="e">
        <f t="shared" si="3"/>
        <v>#DIV/0!</v>
      </c>
    </row>
    <row r="15" spans="1:18">
      <c r="A15" s="6">
        <v>8</v>
      </c>
      <c r="B15" s="8" t="s">
        <v>11</v>
      </c>
      <c r="C15" s="41">
        <v>2530</v>
      </c>
      <c r="D15" s="41">
        <v>307</v>
      </c>
      <c r="E15" s="59">
        <v>463.9</v>
      </c>
      <c r="F15" s="62">
        <f t="shared" si="0"/>
        <v>15.110749185667752</v>
      </c>
      <c r="G15" s="68"/>
      <c r="H15" s="68"/>
      <c r="I15" s="61"/>
      <c r="J15" s="60" t="e">
        <f t="shared" si="1"/>
        <v>#DIV/0!</v>
      </c>
      <c r="K15" s="68"/>
      <c r="L15" s="41"/>
      <c r="M15" s="59"/>
      <c r="N15" s="60" t="e">
        <f t="shared" si="2"/>
        <v>#DIV/0!</v>
      </c>
      <c r="O15" s="68"/>
      <c r="P15" s="41"/>
      <c r="Q15" s="59"/>
      <c r="R15" s="60" t="e">
        <f t="shared" si="3"/>
        <v>#DIV/0!</v>
      </c>
    </row>
    <row r="16" spans="1:18">
      <c r="A16" s="6">
        <v>9</v>
      </c>
      <c r="B16" s="8" t="s">
        <v>12</v>
      </c>
      <c r="C16" s="43">
        <v>2184</v>
      </c>
      <c r="D16" s="43">
        <v>548</v>
      </c>
      <c r="E16" s="63">
        <v>1104</v>
      </c>
      <c r="F16" s="129">
        <f t="shared" si="0"/>
        <v>20.145985401459857</v>
      </c>
      <c r="G16" s="45"/>
      <c r="H16" s="45"/>
      <c r="I16" s="96"/>
      <c r="J16" s="57" t="e">
        <f t="shared" si="1"/>
        <v>#DIV/0!</v>
      </c>
      <c r="K16" s="45"/>
      <c r="L16" s="45"/>
      <c r="M16" s="96"/>
      <c r="N16" s="57" t="e">
        <f t="shared" si="2"/>
        <v>#DIV/0!</v>
      </c>
      <c r="O16" s="45"/>
      <c r="P16" s="45"/>
      <c r="Q16" s="107"/>
      <c r="R16" s="57" t="e">
        <f t="shared" si="3"/>
        <v>#DIV/0!</v>
      </c>
    </row>
    <row r="17" spans="1:18">
      <c r="A17" s="6">
        <v>10</v>
      </c>
      <c r="B17" s="8" t="s">
        <v>14</v>
      </c>
      <c r="C17" s="45">
        <v>1399</v>
      </c>
      <c r="D17" s="45">
        <v>1399</v>
      </c>
      <c r="E17" s="107">
        <v>2114.9</v>
      </c>
      <c r="F17" s="64">
        <f t="shared" si="0"/>
        <v>15.11722659042173</v>
      </c>
      <c r="G17" s="46"/>
      <c r="H17" s="45"/>
      <c r="I17" s="96"/>
      <c r="J17" s="55" t="e">
        <f t="shared" si="1"/>
        <v>#DIV/0!</v>
      </c>
      <c r="K17" s="45"/>
      <c r="L17" s="43"/>
      <c r="M17" s="63"/>
      <c r="N17" s="55" t="e">
        <f t="shared" si="2"/>
        <v>#DIV/0!</v>
      </c>
      <c r="O17" s="45"/>
      <c r="P17" s="43"/>
      <c r="Q17" s="63"/>
      <c r="R17" s="55" t="e">
        <f t="shared" si="3"/>
        <v>#DIV/0!</v>
      </c>
    </row>
    <row r="18" spans="1:18">
      <c r="A18" s="6">
        <v>11</v>
      </c>
      <c r="B18" s="15" t="s">
        <v>135</v>
      </c>
      <c r="C18" s="68"/>
      <c r="D18" s="68"/>
      <c r="E18" s="61"/>
      <c r="F18" s="64" t="e">
        <f t="shared" si="0"/>
        <v>#DIV/0!</v>
      </c>
      <c r="G18" s="68"/>
      <c r="H18" s="41"/>
      <c r="I18" s="59"/>
      <c r="J18" s="55" t="e">
        <f t="shared" si="1"/>
        <v>#DIV/0!</v>
      </c>
      <c r="K18" s="68"/>
      <c r="L18" s="41"/>
      <c r="M18" s="59"/>
      <c r="N18" s="55" t="e">
        <f t="shared" si="2"/>
        <v>#DIV/0!</v>
      </c>
      <c r="O18" s="68"/>
      <c r="P18" s="41"/>
      <c r="Q18" s="59"/>
      <c r="R18" s="55" t="e">
        <f t="shared" si="3"/>
        <v>#DIV/0!</v>
      </c>
    </row>
    <row r="19" spans="1:18">
      <c r="A19" s="6">
        <v>12</v>
      </c>
      <c r="B19" s="8" t="s">
        <v>16</v>
      </c>
      <c r="C19" s="43">
        <v>750</v>
      </c>
      <c r="D19" s="45"/>
      <c r="E19" s="60"/>
      <c r="F19" s="57" t="e">
        <f t="shared" si="0"/>
        <v>#DIV/0!</v>
      </c>
      <c r="G19" s="73"/>
      <c r="H19" s="72"/>
      <c r="I19" s="60"/>
      <c r="J19" s="60" t="e">
        <f t="shared" si="1"/>
        <v>#DIV/0!</v>
      </c>
      <c r="K19" s="45"/>
      <c r="L19" s="45"/>
      <c r="M19" s="60"/>
      <c r="N19" s="60" t="e">
        <f t="shared" si="2"/>
        <v>#DIV/0!</v>
      </c>
      <c r="O19" s="45"/>
      <c r="P19" s="45"/>
      <c r="Q19" s="60"/>
      <c r="R19" s="60" t="e">
        <f t="shared" si="3"/>
        <v>#DIV/0!</v>
      </c>
    </row>
    <row r="20" spans="1:18">
      <c r="A20" s="6">
        <v>13</v>
      </c>
      <c r="B20" s="8" t="s">
        <v>97</v>
      </c>
      <c r="C20" s="117"/>
      <c r="D20" s="41"/>
      <c r="E20" s="59"/>
      <c r="F20" s="55" t="e">
        <f t="shared" si="0"/>
        <v>#DIV/0!</v>
      </c>
      <c r="G20" s="68"/>
      <c r="H20" s="41"/>
      <c r="I20" s="59"/>
      <c r="J20" s="55" t="e">
        <f t="shared" si="1"/>
        <v>#DIV/0!</v>
      </c>
      <c r="K20" s="68"/>
      <c r="L20" s="41"/>
      <c r="M20" s="59"/>
      <c r="N20" s="55" t="e">
        <f t="shared" si="2"/>
        <v>#DIV/0!</v>
      </c>
      <c r="O20" s="68"/>
      <c r="P20" s="41"/>
      <c r="Q20" s="59"/>
      <c r="R20" s="55" t="e">
        <f t="shared" si="3"/>
        <v>#DIV/0!</v>
      </c>
    </row>
    <row r="21" spans="1:18">
      <c r="A21" s="6">
        <v>14</v>
      </c>
      <c r="B21" s="8" t="s">
        <v>63</v>
      </c>
      <c r="C21" s="43"/>
      <c r="D21" s="43"/>
      <c r="E21" s="62"/>
      <c r="F21" s="55" t="e">
        <f t="shared" si="0"/>
        <v>#DIV/0!</v>
      </c>
      <c r="G21" s="45"/>
      <c r="H21" s="43"/>
      <c r="I21" s="62"/>
      <c r="J21" s="55" t="e">
        <f t="shared" si="1"/>
        <v>#DIV/0!</v>
      </c>
      <c r="K21" s="45"/>
      <c r="L21" s="43"/>
      <c r="M21" s="62"/>
      <c r="N21" s="55" t="e">
        <f t="shared" si="2"/>
        <v>#DIV/0!</v>
      </c>
      <c r="O21" s="45"/>
      <c r="P21" s="43"/>
      <c r="Q21" s="62"/>
      <c r="R21" s="55" t="e">
        <f t="shared" si="3"/>
        <v>#DIV/0!</v>
      </c>
    </row>
    <row r="22" spans="1:18">
      <c r="A22" s="6">
        <v>15</v>
      </c>
      <c r="B22" s="8" t="s">
        <v>68</v>
      </c>
      <c r="C22" s="45"/>
      <c r="D22" s="43"/>
      <c r="E22" s="62"/>
      <c r="F22" s="55" t="e">
        <f t="shared" si="0"/>
        <v>#DIV/0!</v>
      </c>
      <c r="G22" s="45"/>
      <c r="H22" s="43"/>
      <c r="I22" s="62"/>
      <c r="J22" s="55" t="e">
        <f t="shared" si="1"/>
        <v>#DIV/0!</v>
      </c>
      <c r="K22" s="45"/>
      <c r="L22" s="43"/>
      <c r="M22" s="62"/>
      <c r="N22" s="55" t="e">
        <f t="shared" si="2"/>
        <v>#DIV/0!</v>
      </c>
      <c r="O22" s="45"/>
      <c r="P22" s="43"/>
      <c r="Q22" s="62"/>
      <c r="R22" s="55" t="e">
        <f t="shared" si="3"/>
        <v>#DIV/0!</v>
      </c>
    </row>
    <row r="23" spans="1:18">
      <c r="A23" s="6">
        <v>16</v>
      </c>
      <c r="B23" s="8" t="s">
        <v>100</v>
      </c>
      <c r="C23" s="43">
        <v>289.93</v>
      </c>
      <c r="D23" s="43"/>
      <c r="E23" s="62"/>
      <c r="F23" s="55" t="e">
        <f t="shared" si="0"/>
        <v>#DIV/0!</v>
      </c>
      <c r="G23" s="218">
        <v>1980.97</v>
      </c>
      <c r="H23" s="43"/>
      <c r="I23" s="62"/>
      <c r="J23" s="70" t="e">
        <f>I23/H23*10</f>
        <v>#DIV/0!</v>
      </c>
      <c r="K23" s="219">
        <v>286.64999999999998</v>
      </c>
      <c r="L23" s="43">
        <v>70</v>
      </c>
      <c r="M23" s="62">
        <v>2940</v>
      </c>
      <c r="N23" s="55">
        <f t="shared" si="2"/>
        <v>420</v>
      </c>
      <c r="O23" s="220">
        <v>304.98</v>
      </c>
      <c r="P23" s="43"/>
      <c r="Q23" s="62"/>
      <c r="R23" s="55" t="e">
        <f t="shared" si="3"/>
        <v>#DIV/0!</v>
      </c>
    </row>
    <row r="24" spans="1:18">
      <c r="A24" s="6">
        <v>17</v>
      </c>
      <c r="B24" s="8" t="s">
        <v>67</v>
      </c>
      <c r="C24" s="43">
        <v>478.82</v>
      </c>
      <c r="D24" s="43"/>
      <c r="E24" s="62"/>
      <c r="F24" s="55" t="e">
        <f t="shared" si="0"/>
        <v>#DIV/0!</v>
      </c>
      <c r="G24" s="213">
        <v>100</v>
      </c>
      <c r="H24" s="43"/>
      <c r="I24" s="62"/>
      <c r="J24" s="55" t="e">
        <f t="shared" si="1"/>
        <v>#DIV/0!</v>
      </c>
      <c r="K24" s="45"/>
      <c r="L24" s="43"/>
      <c r="M24" s="62"/>
      <c r="N24" s="55" t="e">
        <f t="shared" si="2"/>
        <v>#DIV/0!</v>
      </c>
      <c r="O24" s="45"/>
      <c r="P24" s="43"/>
      <c r="Q24" s="62"/>
      <c r="R24" s="55" t="e">
        <f t="shared" si="3"/>
        <v>#DIV/0!</v>
      </c>
    </row>
    <row r="25" spans="1:18">
      <c r="A25" s="6">
        <v>18</v>
      </c>
      <c r="B25" s="8" t="s">
        <v>120</v>
      </c>
      <c r="C25" s="43"/>
      <c r="D25" s="43"/>
      <c r="E25" s="62"/>
      <c r="F25" s="55" t="e">
        <f t="shared" si="0"/>
        <v>#DIV/0!</v>
      </c>
      <c r="G25" s="43"/>
      <c r="H25" s="43"/>
      <c r="I25" s="62"/>
      <c r="J25" s="55" t="e">
        <f t="shared" si="1"/>
        <v>#DIV/0!</v>
      </c>
      <c r="K25" s="45"/>
      <c r="L25" s="43"/>
      <c r="M25" s="62"/>
      <c r="N25" s="55" t="e">
        <f t="shared" si="2"/>
        <v>#DIV/0!</v>
      </c>
      <c r="O25" s="158"/>
      <c r="P25" s="159"/>
      <c r="Q25" s="160"/>
      <c r="R25" s="55" t="e">
        <f t="shared" si="3"/>
        <v>#DIV/0!</v>
      </c>
    </row>
    <row r="26" spans="1:18">
      <c r="A26" s="6">
        <v>19</v>
      </c>
      <c r="B26" s="8" t="s">
        <v>17</v>
      </c>
      <c r="C26" s="45"/>
      <c r="D26" s="43"/>
      <c r="E26" s="62"/>
      <c r="F26" s="60" t="e">
        <f t="shared" si="0"/>
        <v>#DIV/0!</v>
      </c>
      <c r="G26" s="45"/>
      <c r="H26" s="43"/>
      <c r="I26" s="62"/>
      <c r="J26" s="60" t="e">
        <f t="shared" si="1"/>
        <v>#DIV/0!</v>
      </c>
      <c r="K26" s="45"/>
      <c r="L26" s="43"/>
      <c r="M26" s="62"/>
      <c r="N26" s="60" t="e">
        <f t="shared" si="2"/>
        <v>#DIV/0!</v>
      </c>
      <c r="O26" s="158"/>
      <c r="P26" s="159"/>
      <c r="Q26" s="160"/>
      <c r="R26" s="60" t="e">
        <f t="shared" si="3"/>
        <v>#DIV/0!</v>
      </c>
    </row>
    <row r="27" spans="1:18">
      <c r="A27" s="6">
        <v>20</v>
      </c>
      <c r="B27" s="9" t="s">
        <v>18</v>
      </c>
      <c r="C27" s="43">
        <f>SUM(C8:C26)</f>
        <v>14908.15</v>
      </c>
      <c r="D27" s="216">
        <f>SUM(D8:D26)</f>
        <v>4305</v>
      </c>
      <c r="E27" s="102">
        <f>SUM(E8:E26)</f>
        <v>8437.6</v>
      </c>
      <c r="F27" s="217">
        <f t="shared" si="0"/>
        <v>19.599535423925669</v>
      </c>
      <c r="G27" s="43">
        <f>SUM(G8:G26)</f>
        <v>2080.9700000000003</v>
      </c>
      <c r="H27" s="101">
        <f>SUM(H8:H26)</f>
        <v>0</v>
      </c>
      <c r="I27" s="102">
        <f>SUM(I8:I26)</f>
        <v>0</v>
      </c>
      <c r="J27" s="64" t="e">
        <f t="shared" si="1"/>
        <v>#DIV/0!</v>
      </c>
      <c r="K27" s="43">
        <f>SUM(K8:K26)</f>
        <v>286.64999999999998</v>
      </c>
      <c r="L27" s="101">
        <f>SUM(L8:L26)</f>
        <v>70</v>
      </c>
      <c r="M27" s="102">
        <f>SUM(M8:M26)</f>
        <v>2940</v>
      </c>
      <c r="N27" s="154">
        <f t="shared" si="2"/>
        <v>420</v>
      </c>
      <c r="O27" s="43">
        <f>SUM(O8:O26)</f>
        <v>304.98</v>
      </c>
      <c r="P27" s="101">
        <f>SUM(P8:P26)</f>
        <v>0</v>
      </c>
      <c r="Q27" s="102">
        <f>SUM(Q8:Q26)</f>
        <v>0</v>
      </c>
      <c r="R27" s="131" t="e">
        <f t="shared" si="3"/>
        <v>#DIV/0!</v>
      </c>
    </row>
    <row r="28" spans="1:18">
      <c r="A28" s="6">
        <v>21</v>
      </c>
      <c r="B28" s="8" t="s">
        <v>19</v>
      </c>
      <c r="C28" s="43">
        <v>2241</v>
      </c>
      <c r="D28" s="43">
        <v>452</v>
      </c>
      <c r="E28" s="71">
        <v>905</v>
      </c>
      <c r="F28" s="64">
        <f t="shared" si="0"/>
        <v>20.022123893805311</v>
      </c>
      <c r="G28" s="66"/>
      <c r="H28" s="43"/>
      <c r="I28" s="71"/>
      <c r="J28" s="64" t="e">
        <f t="shared" si="1"/>
        <v>#DIV/0!</v>
      </c>
      <c r="K28" s="43">
        <v>3</v>
      </c>
      <c r="L28" s="43"/>
      <c r="M28" s="71"/>
      <c r="N28" s="155" t="e">
        <f t="shared" si="2"/>
        <v>#DIV/0!</v>
      </c>
      <c r="O28" s="146"/>
      <c r="P28" s="146"/>
      <c r="Q28" s="162"/>
      <c r="R28" s="157" t="e">
        <f t="shared" si="3"/>
        <v>#DIV/0!</v>
      </c>
    </row>
    <row r="29" spans="1:18">
      <c r="A29" s="6">
        <v>22</v>
      </c>
      <c r="B29" s="8" t="s">
        <v>20</v>
      </c>
      <c r="C29" s="43"/>
      <c r="D29" s="43"/>
      <c r="E29" s="63"/>
      <c r="F29" s="70" t="e">
        <f t="shared" si="0"/>
        <v>#DIV/0!</v>
      </c>
      <c r="G29" s="66"/>
      <c r="H29" s="43"/>
      <c r="I29" s="63"/>
      <c r="J29" s="70" t="e">
        <f t="shared" si="1"/>
        <v>#DIV/0!</v>
      </c>
      <c r="K29" s="43"/>
      <c r="L29" s="43"/>
      <c r="M29" s="63"/>
      <c r="N29" s="156" t="e">
        <f t="shared" si="2"/>
        <v>#DIV/0!</v>
      </c>
      <c r="O29" s="144"/>
      <c r="P29" s="144"/>
      <c r="Q29" s="163"/>
      <c r="R29" s="69" t="e">
        <f t="shared" si="3"/>
        <v>#DIV/0!</v>
      </c>
    </row>
    <row r="30" spans="1:18">
      <c r="A30" s="6">
        <v>23</v>
      </c>
      <c r="B30" s="9" t="s">
        <v>21</v>
      </c>
      <c r="C30" s="164">
        <f>SUM(C27:C29)</f>
        <v>17149.150000000001</v>
      </c>
      <c r="D30" s="216">
        <f>SUM(D27:D29)</f>
        <v>4757</v>
      </c>
      <c r="E30" s="102">
        <f>SUM(E27:E29)</f>
        <v>9342.6</v>
      </c>
      <c r="F30" s="217">
        <f t="shared" si="0"/>
        <v>19.639688879545933</v>
      </c>
      <c r="G30" s="221">
        <f>SUM(G27:G29)</f>
        <v>2080.9700000000003</v>
      </c>
      <c r="H30" s="73">
        <f>SUM(H27:H29)</f>
        <v>0</v>
      </c>
      <c r="I30" s="103">
        <f>SUM(I27:I29)</f>
        <v>0</v>
      </c>
      <c r="J30" s="64" t="e">
        <f t="shared" si="1"/>
        <v>#DIV/0!</v>
      </c>
      <c r="K30" s="73">
        <f>SUM(K27:K29)</f>
        <v>289.64999999999998</v>
      </c>
      <c r="L30" s="72">
        <f>SUM(L27:L29)</f>
        <v>70</v>
      </c>
      <c r="M30" s="103">
        <f>SUM(M27:M29)</f>
        <v>2940</v>
      </c>
      <c r="N30" s="154">
        <f t="shared" si="2"/>
        <v>420</v>
      </c>
      <c r="O30" s="165">
        <f>SUM(O27:O29)</f>
        <v>304.98</v>
      </c>
      <c r="P30" s="165">
        <v>0</v>
      </c>
      <c r="Q30" s="165">
        <v>0</v>
      </c>
      <c r="R30" s="131" t="e">
        <f t="shared" si="3"/>
        <v>#DIV/0!</v>
      </c>
    </row>
    <row r="31" spans="1:18">
      <c r="A31" s="6">
        <v>24</v>
      </c>
      <c r="B31" s="9" t="s">
        <v>121</v>
      </c>
      <c r="C31" s="47">
        <v>15304.83</v>
      </c>
      <c r="D31" s="42"/>
      <c r="E31" s="104"/>
      <c r="F31" s="64" t="e">
        <f t="shared" si="0"/>
        <v>#DIV/0!</v>
      </c>
      <c r="G31" s="214">
        <v>1487.4</v>
      </c>
      <c r="H31" s="44"/>
      <c r="I31" s="131"/>
      <c r="J31" s="64" t="e">
        <f t="shared" si="1"/>
        <v>#DIV/0!</v>
      </c>
      <c r="K31" s="130"/>
      <c r="L31" s="44"/>
      <c r="M31" s="132"/>
      <c r="N31" s="154" t="e">
        <f t="shared" si="2"/>
        <v>#DIV/0!</v>
      </c>
      <c r="O31" s="146"/>
      <c r="P31" s="146"/>
      <c r="Q31" s="162"/>
      <c r="R31" s="131" t="e">
        <f t="shared" si="3"/>
        <v>#DIV/0!</v>
      </c>
    </row>
    <row r="33" spans="10:10">
      <c r="J33" s="16"/>
    </row>
  </sheetData>
  <mergeCells count="7">
    <mergeCell ref="D5:F5"/>
    <mergeCell ref="H5:J5"/>
    <mergeCell ref="L5:N5"/>
    <mergeCell ref="A2:R2"/>
    <mergeCell ref="A3:R3"/>
    <mergeCell ref="A4:R4"/>
    <mergeCell ref="P5:R5"/>
  </mergeCells>
  <pageMargins left="0.7" right="0.375" top="0.19791666666666666" bottom="0.427083333333333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30"/>
  <sheetViews>
    <sheetView view="pageLayout" zoomScale="110" zoomScalePageLayoutView="110" workbookViewId="0">
      <selection activeCell="H11" sqref="H11"/>
    </sheetView>
  </sheetViews>
  <sheetFormatPr defaultRowHeight="15"/>
  <cols>
    <col min="1" max="1" width="4.7109375" customWidth="1"/>
    <col min="2" max="2" width="23.85546875" customWidth="1"/>
    <col min="3" max="3" width="8.28515625" customWidth="1"/>
    <col min="4" max="4" width="7.85546875" customWidth="1"/>
    <col min="5" max="5" width="7.28515625" customWidth="1"/>
    <col min="6" max="6" width="6.5703125" customWidth="1"/>
    <col min="7" max="7" width="8" customWidth="1"/>
    <col min="8" max="8" width="8.140625" customWidth="1"/>
    <col min="9" max="9" width="7.7109375" customWidth="1"/>
    <col min="10" max="10" width="8.5703125" customWidth="1"/>
    <col min="11" max="11" width="7.42578125" customWidth="1"/>
    <col min="12" max="12" width="8.28515625" customWidth="1"/>
    <col min="13" max="13" width="7.7109375" customWidth="1"/>
    <col min="14" max="14" width="7.85546875" customWidth="1"/>
    <col min="15" max="15" width="5.5703125" customWidth="1"/>
    <col min="16" max="16" width="6.7109375" customWidth="1"/>
    <col min="17" max="17" width="6.28515625" customWidth="1"/>
  </cols>
  <sheetData>
    <row r="2" spans="1:17" ht="20.25">
      <c r="B2" s="226" t="s">
        <v>0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7" ht="15.75">
      <c r="B3" s="250" t="s">
        <v>93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7" ht="15.75">
      <c r="B4" s="250" t="s">
        <v>141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7" ht="15.75">
      <c r="A5" s="2"/>
      <c r="B5" s="88"/>
      <c r="C5" s="81" t="s">
        <v>22</v>
      </c>
      <c r="D5" s="81" t="s">
        <v>75</v>
      </c>
      <c r="E5" s="81" t="s">
        <v>75</v>
      </c>
      <c r="F5" s="252" t="s">
        <v>76</v>
      </c>
      <c r="G5" s="253"/>
      <c r="H5" s="253"/>
      <c r="I5" s="253"/>
      <c r="J5" s="253"/>
      <c r="K5" s="253"/>
      <c r="L5" s="254"/>
      <c r="M5" s="84"/>
      <c r="N5" s="82" t="s">
        <v>77</v>
      </c>
      <c r="O5" s="83"/>
      <c r="P5" s="83"/>
      <c r="Q5" s="84"/>
    </row>
    <row r="6" spans="1:17">
      <c r="A6" s="4" t="s">
        <v>1</v>
      </c>
      <c r="B6" s="89" t="s">
        <v>2</v>
      </c>
      <c r="C6" s="91" t="s">
        <v>78</v>
      </c>
      <c r="D6" s="91" t="s">
        <v>4</v>
      </c>
      <c r="E6" s="85" t="s">
        <v>85</v>
      </c>
      <c r="F6" s="49" t="s">
        <v>79</v>
      </c>
      <c r="G6" s="49" t="s">
        <v>80</v>
      </c>
      <c r="H6" s="49" t="s">
        <v>81</v>
      </c>
      <c r="I6" s="49" t="s">
        <v>75</v>
      </c>
      <c r="J6" s="49" t="s">
        <v>95</v>
      </c>
      <c r="K6" s="49" t="s">
        <v>82</v>
      </c>
      <c r="L6" s="49" t="s">
        <v>82</v>
      </c>
      <c r="M6" s="50" t="s">
        <v>95</v>
      </c>
      <c r="N6" s="86" t="s">
        <v>83</v>
      </c>
      <c r="O6" s="86" t="s">
        <v>83</v>
      </c>
      <c r="P6" s="86" t="s">
        <v>83</v>
      </c>
      <c r="Q6" s="86" t="s">
        <v>83</v>
      </c>
    </row>
    <row r="7" spans="1:17">
      <c r="A7" s="5" t="s">
        <v>5</v>
      </c>
      <c r="B7" s="90"/>
      <c r="C7" s="92" t="s">
        <v>46</v>
      </c>
      <c r="D7" s="92" t="s">
        <v>84</v>
      </c>
      <c r="E7" s="87" t="s">
        <v>102</v>
      </c>
      <c r="F7" s="74"/>
      <c r="G7" s="74" t="s">
        <v>84</v>
      </c>
      <c r="H7" s="74" t="s">
        <v>85</v>
      </c>
      <c r="I7" s="86" t="s">
        <v>86</v>
      </c>
      <c r="J7" s="86" t="s">
        <v>87</v>
      </c>
      <c r="K7" s="86" t="s">
        <v>94</v>
      </c>
      <c r="L7" s="86" t="s">
        <v>88</v>
      </c>
      <c r="M7" s="86" t="s">
        <v>89</v>
      </c>
      <c r="N7" s="86" t="s">
        <v>90</v>
      </c>
      <c r="O7" s="86" t="s">
        <v>91</v>
      </c>
      <c r="P7" s="86" t="s">
        <v>92</v>
      </c>
      <c r="Q7" s="86" t="s">
        <v>96</v>
      </c>
    </row>
    <row r="8" spans="1:17">
      <c r="A8" s="23">
        <v>1</v>
      </c>
      <c r="B8" s="23" t="s">
        <v>28</v>
      </c>
      <c r="C8" s="118"/>
      <c r="D8" s="118"/>
      <c r="E8" s="80"/>
      <c r="F8" s="80">
        <f>G8+L8+M8</f>
        <v>0</v>
      </c>
      <c r="G8" s="80">
        <f>I8+J8+K8</f>
        <v>0</v>
      </c>
      <c r="H8" s="80"/>
      <c r="I8" s="80"/>
      <c r="J8" s="80"/>
      <c r="K8" s="80"/>
      <c r="L8" s="80"/>
      <c r="M8" s="80">
        <f>N8+O8+P8+Q8</f>
        <v>0</v>
      </c>
      <c r="N8" s="80"/>
      <c r="O8" s="80"/>
      <c r="P8" s="80"/>
      <c r="Q8" s="80"/>
    </row>
    <row r="9" spans="1:17">
      <c r="A9" s="24">
        <v>2</v>
      </c>
      <c r="B9" s="24" t="s">
        <v>29</v>
      </c>
      <c r="C9" s="118">
        <v>3782</v>
      </c>
      <c r="D9" s="118">
        <v>3782</v>
      </c>
      <c r="E9" s="80"/>
      <c r="F9" s="80">
        <f t="shared" ref="F9:F28" si="0">G9+L9+M9</f>
        <v>0</v>
      </c>
      <c r="G9" s="80">
        <f t="shared" ref="G9:G28" si="1">I9+J9+K9</f>
        <v>0</v>
      </c>
      <c r="H9" s="80"/>
      <c r="I9" s="80"/>
      <c r="J9" s="80"/>
      <c r="K9" s="80"/>
      <c r="L9" s="80"/>
      <c r="M9" s="80">
        <f t="shared" ref="M9:M28" si="2">N9+O9+P9+Q9</f>
        <v>0</v>
      </c>
      <c r="N9" s="80"/>
      <c r="O9" s="80"/>
      <c r="P9" s="80"/>
      <c r="Q9" s="80"/>
    </row>
    <row r="10" spans="1:17">
      <c r="A10" s="24">
        <v>3</v>
      </c>
      <c r="B10" s="24" t="s">
        <v>30</v>
      </c>
      <c r="C10" s="118">
        <v>2356</v>
      </c>
      <c r="D10" s="118">
        <v>2356</v>
      </c>
      <c r="E10" s="80"/>
      <c r="F10" s="80">
        <f t="shared" si="0"/>
        <v>0</v>
      </c>
      <c r="G10" s="80">
        <f t="shared" si="1"/>
        <v>0</v>
      </c>
      <c r="H10" s="94"/>
      <c r="I10" s="80"/>
      <c r="J10" s="80"/>
      <c r="K10" s="80"/>
      <c r="L10" s="94"/>
      <c r="M10" s="80">
        <f t="shared" si="2"/>
        <v>0</v>
      </c>
      <c r="N10" s="80"/>
      <c r="O10" s="80"/>
      <c r="P10" s="80"/>
      <c r="Q10" s="80"/>
    </row>
    <row r="11" spans="1:17">
      <c r="A11" s="24">
        <v>4</v>
      </c>
      <c r="B11" s="24" t="s">
        <v>127</v>
      </c>
      <c r="C11" s="118">
        <v>3098</v>
      </c>
      <c r="D11" s="119">
        <v>2869</v>
      </c>
      <c r="E11" s="80"/>
      <c r="F11" s="80">
        <f t="shared" si="0"/>
        <v>0</v>
      </c>
      <c r="G11" s="80">
        <f t="shared" si="1"/>
        <v>0</v>
      </c>
      <c r="H11" s="80"/>
      <c r="I11" s="80"/>
      <c r="J11" s="80"/>
      <c r="K11" s="80"/>
      <c r="L11" s="94"/>
      <c r="M11" s="80">
        <f t="shared" si="2"/>
        <v>0</v>
      </c>
      <c r="N11" s="80"/>
      <c r="O11" s="80"/>
      <c r="P11" s="80"/>
      <c r="Q11" s="80"/>
    </row>
    <row r="12" spans="1:17">
      <c r="A12" s="24">
        <v>5</v>
      </c>
      <c r="B12" s="24" t="s">
        <v>8</v>
      </c>
      <c r="C12" s="118">
        <v>17579</v>
      </c>
      <c r="D12" s="119">
        <v>16442</v>
      </c>
      <c r="E12" s="80"/>
      <c r="F12" s="80">
        <f t="shared" si="0"/>
        <v>0</v>
      </c>
      <c r="G12" s="80">
        <f t="shared" si="1"/>
        <v>0</v>
      </c>
      <c r="H12" s="80"/>
      <c r="I12" s="80"/>
      <c r="J12" s="80"/>
      <c r="K12" s="80"/>
      <c r="L12" s="80"/>
      <c r="M12" s="80">
        <f t="shared" si="2"/>
        <v>0</v>
      </c>
      <c r="N12" s="80"/>
      <c r="O12" s="80"/>
      <c r="P12" s="80"/>
      <c r="Q12" s="94"/>
    </row>
    <row r="13" spans="1:17">
      <c r="A13" s="24">
        <v>6</v>
      </c>
      <c r="B13" s="24" t="s">
        <v>9</v>
      </c>
      <c r="C13" s="120">
        <v>800</v>
      </c>
      <c r="D13" s="119">
        <v>800</v>
      </c>
      <c r="E13" s="80"/>
      <c r="F13" s="80">
        <f t="shared" si="0"/>
        <v>0</v>
      </c>
      <c r="G13" s="80">
        <f t="shared" si="1"/>
        <v>0</v>
      </c>
      <c r="H13" s="80"/>
      <c r="I13" s="80"/>
      <c r="J13" s="80"/>
      <c r="K13" s="80"/>
      <c r="L13" s="80"/>
      <c r="M13" s="80">
        <f t="shared" si="2"/>
        <v>0</v>
      </c>
      <c r="N13" s="80"/>
      <c r="O13" s="80"/>
      <c r="P13" s="80"/>
      <c r="Q13" s="80"/>
    </row>
    <row r="14" spans="1:17">
      <c r="A14" s="24">
        <v>7</v>
      </c>
      <c r="B14" s="24" t="s">
        <v>10</v>
      </c>
      <c r="C14" s="121">
        <v>6045.8</v>
      </c>
      <c r="D14" s="119">
        <v>5049.6000000000004</v>
      </c>
      <c r="E14" s="80"/>
      <c r="F14" s="80">
        <f t="shared" si="0"/>
        <v>0</v>
      </c>
      <c r="G14" s="80">
        <f t="shared" si="1"/>
        <v>0</v>
      </c>
      <c r="H14" s="80"/>
      <c r="I14" s="80"/>
      <c r="J14" s="80"/>
      <c r="K14" s="80"/>
      <c r="L14" s="94"/>
      <c r="M14" s="80">
        <f t="shared" si="2"/>
        <v>0</v>
      </c>
      <c r="N14" s="80"/>
      <c r="O14" s="80"/>
      <c r="P14" s="80"/>
      <c r="Q14" s="80"/>
    </row>
    <row r="15" spans="1:17">
      <c r="A15" s="24">
        <v>8</v>
      </c>
      <c r="B15" s="24" t="s">
        <v>11</v>
      </c>
      <c r="C15" s="120">
        <v>4561.1000000000004</v>
      </c>
      <c r="D15" s="119">
        <v>4199.1000000000004</v>
      </c>
      <c r="E15" s="80"/>
      <c r="F15" s="80">
        <f t="shared" si="0"/>
        <v>0</v>
      </c>
      <c r="G15" s="80">
        <f t="shared" si="1"/>
        <v>0</v>
      </c>
      <c r="H15" s="80"/>
      <c r="I15" s="80"/>
      <c r="J15" s="80"/>
      <c r="K15" s="80"/>
      <c r="L15" s="94"/>
      <c r="M15" s="80">
        <f t="shared" si="2"/>
        <v>0</v>
      </c>
      <c r="N15" s="80"/>
      <c r="O15" s="80"/>
      <c r="P15" s="80"/>
      <c r="Q15" s="80"/>
    </row>
    <row r="16" spans="1:17">
      <c r="A16" s="24">
        <v>9</v>
      </c>
      <c r="B16" s="24" t="s">
        <v>12</v>
      </c>
      <c r="C16" s="121">
        <v>12568</v>
      </c>
      <c r="D16" s="119">
        <v>12568</v>
      </c>
      <c r="E16" s="80"/>
      <c r="F16" s="80">
        <f t="shared" si="0"/>
        <v>0</v>
      </c>
      <c r="G16" s="80">
        <f t="shared" si="1"/>
        <v>0</v>
      </c>
      <c r="H16" s="80"/>
      <c r="I16" s="80"/>
      <c r="J16" s="80"/>
      <c r="K16" s="80"/>
      <c r="L16" s="94"/>
      <c r="M16" s="80">
        <f t="shared" si="2"/>
        <v>0</v>
      </c>
      <c r="N16" s="80"/>
      <c r="O16" s="80"/>
      <c r="P16" s="80"/>
      <c r="Q16" s="80"/>
    </row>
    <row r="17" spans="1:17">
      <c r="A17" s="24">
        <v>10</v>
      </c>
      <c r="B17" s="24" t="s">
        <v>14</v>
      </c>
      <c r="C17" s="121">
        <v>8284</v>
      </c>
      <c r="D17" s="119">
        <v>8284</v>
      </c>
      <c r="E17" s="80"/>
      <c r="F17" s="80">
        <f t="shared" si="0"/>
        <v>0</v>
      </c>
      <c r="G17" s="80">
        <f t="shared" si="1"/>
        <v>0</v>
      </c>
      <c r="H17" s="80"/>
      <c r="I17" s="80"/>
      <c r="J17" s="80"/>
      <c r="K17" s="80"/>
      <c r="L17" s="94"/>
      <c r="M17" s="80">
        <f t="shared" si="2"/>
        <v>0</v>
      </c>
      <c r="N17" s="80"/>
      <c r="O17" s="80"/>
      <c r="P17" s="80"/>
      <c r="Q17" s="80"/>
    </row>
    <row r="18" spans="1:17">
      <c r="A18" s="24">
        <v>11</v>
      </c>
      <c r="B18" s="32" t="s">
        <v>136</v>
      </c>
      <c r="C18" s="114">
        <v>8722</v>
      </c>
      <c r="D18" s="119">
        <v>7789</v>
      </c>
      <c r="E18" s="80"/>
      <c r="F18" s="80">
        <f t="shared" si="0"/>
        <v>0</v>
      </c>
      <c r="G18" s="80">
        <f t="shared" si="1"/>
        <v>0</v>
      </c>
      <c r="H18" s="80"/>
      <c r="I18" s="80"/>
      <c r="J18" s="80"/>
      <c r="K18" s="80"/>
      <c r="L18" s="94"/>
      <c r="M18" s="80">
        <f t="shared" si="2"/>
        <v>0</v>
      </c>
      <c r="N18" s="80"/>
      <c r="O18" s="80"/>
      <c r="P18" s="80"/>
      <c r="Q18" s="80"/>
    </row>
    <row r="19" spans="1:17">
      <c r="A19" s="24">
        <v>12</v>
      </c>
      <c r="B19" s="24" t="s">
        <v>44</v>
      </c>
      <c r="C19" s="122">
        <v>2495</v>
      </c>
      <c r="D19" s="119">
        <v>2000</v>
      </c>
      <c r="E19" s="80"/>
      <c r="F19" s="80">
        <f t="shared" si="0"/>
        <v>0</v>
      </c>
      <c r="G19" s="80">
        <f t="shared" si="1"/>
        <v>0</v>
      </c>
      <c r="H19" s="80"/>
      <c r="I19" s="80"/>
      <c r="J19" s="80"/>
      <c r="K19" s="80"/>
      <c r="L19" s="94"/>
      <c r="M19" s="94">
        <f t="shared" si="2"/>
        <v>0</v>
      </c>
      <c r="N19" s="80"/>
      <c r="O19" s="80"/>
      <c r="P19" s="80"/>
      <c r="Q19" s="80"/>
    </row>
    <row r="20" spans="1:17">
      <c r="A20" s="24">
        <v>13</v>
      </c>
      <c r="B20" s="24" t="s">
        <v>97</v>
      </c>
      <c r="C20" s="123">
        <v>100</v>
      </c>
      <c r="D20" s="119">
        <v>100</v>
      </c>
      <c r="E20" s="80"/>
      <c r="F20" s="80">
        <f t="shared" si="0"/>
        <v>0</v>
      </c>
      <c r="G20" s="80">
        <f t="shared" si="1"/>
        <v>0</v>
      </c>
      <c r="H20" s="80"/>
      <c r="I20" s="80"/>
      <c r="J20" s="80"/>
      <c r="K20" s="80"/>
      <c r="L20" s="80"/>
      <c r="M20" s="80">
        <f t="shared" si="2"/>
        <v>0</v>
      </c>
      <c r="N20" s="80"/>
      <c r="O20" s="80"/>
      <c r="P20" s="80"/>
      <c r="Q20" s="80"/>
    </row>
    <row r="21" spans="1:17">
      <c r="A21" s="24">
        <v>14</v>
      </c>
      <c r="B21" s="24" t="s">
        <v>64</v>
      </c>
      <c r="C21" s="118">
        <v>1300</v>
      </c>
      <c r="D21" s="119">
        <v>1000</v>
      </c>
      <c r="E21" s="80"/>
      <c r="F21" s="80"/>
      <c r="G21" s="80">
        <f t="shared" si="1"/>
        <v>0</v>
      </c>
      <c r="H21" s="80"/>
      <c r="I21" s="80"/>
      <c r="J21" s="80"/>
      <c r="K21" s="80"/>
      <c r="L21" s="94"/>
      <c r="M21" s="80">
        <f t="shared" si="2"/>
        <v>0</v>
      </c>
      <c r="N21" s="80"/>
      <c r="O21" s="80"/>
      <c r="P21" s="80"/>
      <c r="Q21" s="80"/>
    </row>
    <row r="22" spans="1:17">
      <c r="A22" s="24">
        <v>15</v>
      </c>
      <c r="B22" s="24" t="s">
        <v>66</v>
      </c>
      <c r="C22" s="118">
        <v>4627</v>
      </c>
      <c r="D22" s="119">
        <v>4627</v>
      </c>
      <c r="E22" s="94"/>
      <c r="F22" s="80">
        <f t="shared" si="0"/>
        <v>0</v>
      </c>
      <c r="G22" s="80">
        <f t="shared" si="1"/>
        <v>0</v>
      </c>
      <c r="H22" s="94"/>
      <c r="I22" s="94"/>
      <c r="J22" s="94"/>
      <c r="K22" s="80"/>
      <c r="L22" s="80"/>
      <c r="M22" s="80">
        <f t="shared" si="2"/>
        <v>0</v>
      </c>
      <c r="N22" s="80"/>
      <c r="O22" s="80"/>
      <c r="P22" s="80"/>
      <c r="Q22" s="80"/>
    </row>
    <row r="23" spans="1:17">
      <c r="A23" s="24">
        <v>16</v>
      </c>
      <c r="B23" s="24" t="s">
        <v>100</v>
      </c>
      <c r="C23" s="118">
        <v>2207.6</v>
      </c>
      <c r="D23" s="116">
        <v>2063</v>
      </c>
      <c r="E23" s="43"/>
      <c r="F23" s="80">
        <f t="shared" si="0"/>
        <v>0</v>
      </c>
      <c r="G23" s="80">
        <f t="shared" si="1"/>
        <v>0</v>
      </c>
      <c r="H23" s="43"/>
      <c r="I23" s="43"/>
      <c r="J23" s="43"/>
      <c r="K23" s="43"/>
      <c r="L23" s="43"/>
      <c r="M23" s="80">
        <f t="shared" si="2"/>
        <v>0</v>
      </c>
      <c r="N23" s="43"/>
      <c r="O23" s="43"/>
      <c r="P23" s="43"/>
      <c r="Q23" s="43"/>
    </row>
    <row r="24" spans="1:17">
      <c r="A24" s="24">
        <v>17</v>
      </c>
      <c r="B24" s="24" t="s">
        <v>67</v>
      </c>
      <c r="C24" s="118">
        <v>1120</v>
      </c>
      <c r="D24" s="119">
        <v>1120</v>
      </c>
      <c r="E24" s="80"/>
      <c r="F24" s="80">
        <f t="shared" si="0"/>
        <v>0</v>
      </c>
      <c r="G24" s="80">
        <f t="shared" si="1"/>
        <v>0</v>
      </c>
      <c r="H24" s="80"/>
      <c r="I24" s="80"/>
      <c r="J24" s="80"/>
      <c r="K24" s="80"/>
      <c r="L24" s="94"/>
      <c r="M24" s="80">
        <f t="shared" si="2"/>
        <v>0</v>
      </c>
      <c r="N24" s="80"/>
      <c r="O24" s="80"/>
      <c r="P24" s="80"/>
      <c r="Q24" s="80"/>
    </row>
    <row r="25" spans="1:17">
      <c r="A25" s="24">
        <v>18</v>
      </c>
      <c r="B25" s="24" t="s">
        <v>17</v>
      </c>
      <c r="C25" s="123"/>
      <c r="D25" s="124"/>
      <c r="E25" s="93"/>
      <c r="F25" s="80">
        <f t="shared" si="0"/>
        <v>0</v>
      </c>
      <c r="G25" s="80">
        <f t="shared" si="1"/>
        <v>0</v>
      </c>
      <c r="H25" s="93"/>
      <c r="I25" s="93"/>
      <c r="J25" s="93"/>
      <c r="K25" s="93"/>
      <c r="L25" s="93"/>
      <c r="M25" s="80">
        <f t="shared" si="2"/>
        <v>0</v>
      </c>
      <c r="N25" s="93"/>
      <c r="O25" s="93"/>
      <c r="P25" s="93"/>
      <c r="Q25" s="93"/>
    </row>
    <row r="26" spans="1:17">
      <c r="A26" s="24">
        <v>19</v>
      </c>
      <c r="B26" s="33" t="s">
        <v>18</v>
      </c>
      <c r="C26" s="115">
        <f>SUM(C8:C25)</f>
        <v>79645.5</v>
      </c>
      <c r="D26" s="115">
        <f>SUM(D8:D25)</f>
        <v>75048.7</v>
      </c>
      <c r="E26" s="43">
        <f>SUM(E8:E25)</f>
        <v>0</v>
      </c>
      <c r="F26" s="80">
        <f t="shared" si="0"/>
        <v>0</v>
      </c>
      <c r="G26" s="80">
        <f t="shared" si="1"/>
        <v>0</v>
      </c>
      <c r="H26" s="43">
        <f t="shared" ref="H26:Q26" si="3">SUM(H8:H25)</f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80">
        <f t="shared" si="3"/>
        <v>0</v>
      </c>
      <c r="N26" s="80">
        <f t="shared" si="3"/>
        <v>0</v>
      </c>
      <c r="O26" s="80">
        <f t="shared" si="3"/>
        <v>0</v>
      </c>
      <c r="P26" s="80">
        <f t="shared" si="3"/>
        <v>0</v>
      </c>
      <c r="Q26" s="80">
        <f t="shared" si="3"/>
        <v>0</v>
      </c>
    </row>
    <row r="27" spans="1:17">
      <c r="A27" s="24">
        <v>20</v>
      </c>
      <c r="B27" s="24" t="s">
        <v>19</v>
      </c>
      <c r="C27" s="108">
        <v>23200</v>
      </c>
      <c r="D27" s="125">
        <v>21700</v>
      </c>
      <c r="E27" s="16"/>
      <c r="F27" s="80">
        <f t="shared" si="0"/>
        <v>0</v>
      </c>
      <c r="G27" s="80">
        <f t="shared" si="1"/>
        <v>0</v>
      </c>
      <c r="H27" s="16"/>
      <c r="I27" s="16"/>
      <c r="J27" s="16"/>
      <c r="K27" s="16"/>
      <c r="L27" s="212"/>
      <c r="M27" s="80">
        <f t="shared" si="2"/>
        <v>0</v>
      </c>
      <c r="N27" s="16"/>
      <c r="O27" s="16"/>
      <c r="P27" s="16"/>
      <c r="Q27" s="16"/>
    </row>
    <row r="28" spans="1:17">
      <c r="A28" s="24">
        <v>21</v>
      </c>
      <c r="B28" s="24" t="s">
        <v>20</v>
      </c>
      <c r="C28" s="95"/>
      <c r="D28" s="125"/>
      <c r="E28" s="16"/>
      <c r="F28" s="80">
        <f t="shared" si="0"/>
        <v>0</v>
      </c>
      <c r="G28" s="80">
        <f t="shared" si="1"/>
        <v>0</v>
      </c>
      <c r="H28" s="16"/>
      <c r="I28" s="16"/>
      <c r="J28" s="16"/>
      <c r="K28" s="16"/>
      <c r="L28" s="16"/>
      <c r="M28" s="80">
        <f t="shared" si="2"/>
        <v>0</v>
      </c>
      <c r="N28" s="16"/>
      <c r="O28" s="16"/>
      <c r="P28" s="16"/>
      <c r="Q28" s="16"/>
    </row>
    <row r="29" spans="1:17">
      <c r="A29" s="16">
        <v>22</v>
      </c>
      <c r="B29" s="33" t="s">
        <v>21</v>
      </c>
      <c r="C29" s="126">
        <f>SUM(C26:C28)</f>
        <v>102845.5</v>
      </c>
      <c r="D29" s="127">
        <f>SUM(D26:D28)</f>
        <v>96748.7</v>
      </c>
      <c r="E29" s="105">
        <f>SUM(E26:E28)</f>
        <v>0</v>
      </c>
      <c r="F29" s="105">
        <f>SUM(F26:F28)</f>
        <v>0</v>
      </c>
      <c r="G29" s="105">
        <f t="shared" ref="G29:L29" si="4">SUM(G26:G28)</f>
        <v>0</v>
      </c>
      <c r="H29" s="105">
        <f t="shared" si="4"/>
        <v>0</v>
      </c>
      <c r="I29" s="105">
        <f t="shared" si="4"/>
        <v>0</v>
      </c>
      <c r="J29" s="105">
        <f t="shared" si="4"/>
        <v>0</v>
      </c>
      <c r="K29" s="105">
        <f t="shared" si="4"/>
        <v>0</v>
      </c>
      <c r="L29" s="211">
        <f t="shared" si="4"/>
        <v>0</v>
      </c>
      <c r="M29" s="105">
        <f>SUM(M26:M28)</f>
        <v>0</v>
      </c>
      <c r="N29" s="105">
        <f t="shared" ref="N29" si="5">SUM(N26:N28)</f>
        <v>0</v>
      </c>
      <c r="O29" s="105">
        <f t="shared" ref="O29" si="6">SUM(O26:O28)</f>
        <v>0</v>
      </c>
      <c r="P29" s="105">
        <f t="shared" ref="P29:Q29" si="7">SUM(P26:P28)</f>
        <v>0</v>
      </c>
      <c r="Q29" s="105">
        <f t="shared" si="7"/>
        <v>0</v>
      </c>
    </row>
    <row r="30" spans="1:17">
      <c r="A30" s="16">
        <v>23</v>
      </c>
      <c r="B30" s="33">
        <v>2022</v>
      </c>
      <c r="C30" s="128"/>
      <c r="D30" s="125"/>
      <c r="E30" s="16"/>
      <c r="F30" s="16">
        <v>2221</v>
      </c>
      <c r="G30" s="105"/>
      <c r="H30" s="16"/>
      <c r="I30" s="16"/>
      <c r="J30" s="16"/>
      <c r="K30" s="16"/>
      <c r="L30" s="16">
        <v>2221</v>
      </c>
      <c r="M30" s="80"/>
      <c r="N30" s="16"/>
      <c r="O30" s="16"/>
      <c r="P30" s="16"/>
      <c r="Q30" s="16"/>
    </row>
  </sheetData>
  <mergeCells count="4">
    <mergeCell ref="B2:N2"/>
    <mergeCell ref="B3:N3"/>
    <mergeCell ref="B4:N4"/>
    <mergeCell ref="F5:L5"/>
  </mergeCells>
  <pageMargins left="0.41666666666666669" right="0.19791666666666666" top="0.26041666666666669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молоко</vt:lpstr>
      <vt:lpstr>корма</vt:lpstr>
      <vt:lpstr>осадки</vt:lpstr>
      <vt:lpstr>подг. почвы</vt:lpstr>
      <vt:lpstr>технические</vt:lpstr>
      <vt:lpstr>сев озимых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2023-09-01T05:21:43Z</dcterms:modified>
</cp:coreProperties>
</file>