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4240" windowHeight="12255" tabRatio="777"/>
  </bookViews>
  <sheets>
    <sheet name="Таблица 1" sheetId="3" r:id="rId1"/>
    <sheet name="Таблица 2" sheetId="1" r:id="rId2"/>
    <sheet name="Таблица 3" sheetId="4" r:id="rId3"/>
    <sheet name="Лист2" sheetId="6" r:id="rId4"/>
  </sheets>
  <definedNames>
    <definedName name="_xlnm._FilterDatabase" localSheetId="0" hidden="1">'Таблица 1'!$A$14:$Q$5966</definedName>
    <definedName name="_xlnm._FilterDatabase" localSheetId="1" hidden="1">'Таблица 2'!$A$5:$O$89</definedName>
    <definedName name="_xlnm._FilterDatabase" localSheetId="2" hidden="1">'Таблица 3'!$A$16:$N$20</definedName>
    <definedName name="_xlnm.Print_Area" localSheetId="1">'Таблица 2'!$A$2:$O$113</definedName>
    <definedName name="_xlnm.Print_Area" localSheetId="2">'Таблица 3'!$A$7:$N$29</definedName>
  </definedNames>
  <calcPr calcId="144525" refMode="R1C1"/>
  <pivotCaches>
    <pivotCache cacheId="0" r:id="rId5"/>
  </pivotCaches>
</workbook>
</file>

<file path=xl/calcChain.xml><?xml version="1.0" encoding="utf-8"?>
<calcChain xmlns="http://schemas.openxmlformats.org/spreadsheetml/2006/main">
  <c r="V27" i="3" l="1"/>
  <c r="M19" i="1"/>
  <c r="N19" i="1" s="1"/>
  <c r="M18" i="1"/>
  <c r="N18" i="1" s="1"/>
  <c r="L19" i="1" l="1"/>
  <c r="L18" i="1"/>
  <c r="N28" i="3"/>
  <c r="M28" i="3"/>
  <c r="L28" i="3"/>
  <c r="V55" i="3"/>
  <c r="O28" i="3"/>
  <c r="M63" i="1"/>
  <c r="M52" i="1"/>
  <c r="M53" i="1"/>
  <c r="N53" i="1" s="1"/>
  <c r="M45" i="1"/>
  <c r="M26" i="1"/>
  <c r="N26" i="1" s="1"/>
  <c r="M36" i="1"/>
  <c r="M34" i="1"/>
  <c r="M30" i="1"/>
  <c r="N30" i="1" s="1"/>
  <c r="M29" i="1"/>
  <c r="M78" i="1"/>
  <c r="N78" i="1" s="1"/>
  <c r="M71" i="1"/>
  <c r="M74" i="1"/>
  <c r="M17" i="1"/>
  <c r="N63" i="1" l="1"/>
  <c r="L63" i="1" s="1"/>
  <c r="N52" i="1"/>
  <c r="L52" i="1" s="1"/>
  <c r="L53" i="1"/>
  <c r="N45" i="1"/>
  <c r="L45" i="1" s="1"/>
  <c r="L26" i="1"/>
  <c r="N36" i="1"/>
  <c r="L36" i="1" s="1"/>
  <c r="N34" i="1"/>
  <c r="L34" i="1" s="1"/>
  <c r="L30" i="1"/>
  <c r="L78" i="1"/>
  <c r="N17" i="1"/>
  <c r="L17" i="1" s="1"/>
  <c r="M65" i="3" l="1"/>
  <c r="N65" i="3"/>
  <c r="L65" i="3"/>
  <c r="U28" i="3"/>
  <c r="T28" i="3"/>
  <c r="S28" i="3"/>
  <c r="M18" i="3"/>
  <c r="N18" i="3"/>
  <c r="O18" i="3"/>
  <c r="L18" i="3"/>
  <c r="A64" i="6" l="1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R49" i="3" l="1"/>
  <c r="V49" i="3" s="1"/>
  <c r="R36" i="3"/>
  <c r="V36" i="3" s="1"/>
  <c r="R29" i="3"/>
  <c r="R24" i="3"/>
  <c r="R58" i="3"/>
  <c r="R53" i="3"/>
  <c r="R34" i="3"/>
  <c r="V34" i="3" s="1"/>
  <c r="R63" i="3"/>
  <c r="R33" i="3"/>
  <c r="R61" i="3"/>
  <c r="R56" i="3"/>
  <c r="R43" i="3"/>
  <c r="V43" i="3" s="1"/>
  <c r="R40" i="3"/>
  <c r="V40" i="3" s="1"/>
  <c r="R37" i="3"/>
  <c r="V37" i="3" s="1"/>
  <c r="R32" i="3"/>
  <c r="V32" i="3" s="1"/>
  <c r="R23" i="3"/>
  <c r="R59" i="3"/>
  <c r="V59" i="3" s="1"/>
  <c r="R54" i="3"/>
  <c r="R60" i="3"/>
  <c r="R25" i="3"/>
  <c r="R57" i="3"/>
  <c r="R62" i="3"/>
  <c r="V33" i="3"/>
  <c r="R30" i="3"/>
  <c r="V30" i="3" s="1"/>
  <c r="R39" i="3"/>
  <c r="V39" i="3" s="1"/>
  <c r="R45" i="3"/>
  <c r="V45" i="3" s="1"/>
  <c r="R50" i="3"/>
  <c r="V50" i="3" s="1"/>
  <c r="V54" i="3"/>
  <c r="V60" i="3"/>
  <c r="R64" i="3"/>
  <c r="V64" i="3" s="1"/>
  <c r="V22" i="3"/>
  <c r="V63" i="3"/>
  <c r="R16" i="3"/>
  <c r="R38" i="3"/>
  <c r="V38" i="3" s="1"/>
  <c r="R44" i="3"/>
  <c r="V44" i="3" s="1"/>
  <c r="R48" i="3"/>
  <c r="V48" i="3" s="1"/>
  <c r="V53" i="3"/>
  <c r="V58" i="3"/>
  <c r="R35" i="3"/>
  <c r="V35" i="3" s="1"/>
  <c r="R42" i="3"/>
  <c r="V42" i="3" s="1"/>
  <c r="R47" i="3"/>
  <c r="V47" i="3" s="1"/>
  <c r="R52" i="3"/>
  <c r="V52" i="3" s="1"/>
  <c r="V57" i="3"/>
  <c r="V62" i="3"/>
  <c r="V24" i="3"/>
  <c r="R17" i="3"/>
  <c r="V23" i="3"/>
  <c r="R31" i="3"/>
  <c r="V31" i="3" s="1"/>
  <c r="R41" i="3"/>
  <c r="V41" i="3" s="1"/>
  <c r="R46" i="3"/>
  <c r="V46" i="3" s="1"/>
  <c r="R51" i="3"/>
  <c r="V51" i="3" s="1"/>
  <c r="V56" i="3"/>
  <c r="V61" i="3"/>
  <c r="V20" i="3"/>
  <c r="V21" i="3"/>
  <c r="R15" i="3"/>
  <c r="I20" i="4"/>
  <c r="H20" i="4"/>
  <c r="R65" i="3" l="1"/>
  <c r="R28" i="3"/>
  <c r="V25" i="3"/>
  <c r="M87" i="1"/>
  <c r="M86" i="1"/>
  <c r="M85" i="1"/>
  <c r="M84" i="1"/>
  <c r="N84" i="1" s="1"/>
  <c r="M83" i="1"/>
  <c r="M82" i="1"/>
  <c r="M81" i="1"/>
  <c r="M80" i="1"/>
  <c r="N80" i="1" s="1"/>
  <c r="M79" i="1"/>
  <c r="M77" i="1"/>
  <c r="M76" i="1"/>
  <c r="M75" i="1"/>
  <c r="N75" i="1" s="1"/>
  <c r="M73" i="1"/>
  <c r="M72" i="1"/>
  <c r="M70" i="1"/>
  <c r="M69" i="1"/>
  <c r="M68" i="1"/>
  <c r="M67" i="1"/>
  <c r="N67" i="1" s="1"/>
  <c r="M66" i="1"/>
  <c r="M65" i="1"/>
  <c r="M64" i="1"/>
  <c r="M62" i="1"/>
  <c r="N62" i="1" s="1"/>
  <c r="M61" i="1"/>
  <c r="M60" i="1"/>
  <c r="M59" i="1"/>
  <c r="M58" i="1"/>
  <c r="N58" i="1" s="1"/>
  <c r="M57" i="1"/>
  <c r="M56" i="1"/>
  <c r="M55" i="1"/>
  <c r="M54" i="1"/>
  <c r="N54" i="1" s="1"/>
  <c r="M51" i="1"/>
  <c r="M50" i="1"/>
  <c r="M49" i="1"/>
  <c r="N49" i="1" s="1"/>
  <c r="M48" i="1"/>
  <c r="M47" i="1"/>
  <c r="M46" i="1"/>
  <c r="M44" i="1"/>
  <c r="N44" i="1" s="1"/>
  <c r="M43" i="1"/>
  <c r="M42" i="1"/>
  <c r="M41" i="1"/>
  <c r="M40" i="1"/>
  <c r="M39" i="1"/>
  <c r="M38" i="1"/>
  <c r="M37" i="1"/>
  <c r="M35" i="1"/>
  <c r="N35" i="1" s="1"/>
  <c r="M33" i="1"/>
  <c r="M32" i="1"/>
  <c r="M31" i="1"/>
  <c r="N40" i="1" l="1"/>
  <c r="L40" i="1" s="1"/>
  <c r="N32" i="1"/>
  <c r="L32" i="1" s="1"/>
  <c r="L35" i="1"/>
  <c r="N33" i="1" s="1"/>
  <c r="L33" i="1" s="1"/>
  <c r="N38" i="1"/>
  <c r="L38" i="1" s="1"/>
  <c r="N37" i="1" s="1"/>
  <c r="L37" i="1" s="1"/>
  <c r="N42" i="1"/>
  <c r="L42" i="1" s="1"/>
  <c r="L44" i="1"/>
  <c r="N43" i="1" s="1"/>
  <c r="L43" i="1" s="1"/>
  <c r="N47" i="1"/>
  <c r="L47" i="1" s="1"/>
  <c r="L49" i="1"/>
  <c r="N48" i="1" s="1"/>
  <c r="L48" i="1" s="1"/>
  <c r="N51" i="1"/>
  <c r="L51" i="1" s="1"/>
  <c r="N50" i="1" s="1"/>
  <c r="L50" i="1" s="1"/>
  <c r="L54" i="1"/>
  <c r="N56" i="1"/>
  <c r="L56" i="1" s="1"/>
  <c r="L58" i="1"/>
  <c r="N60" i="1"/>
  <c r="L60" i="1" s="1"/>
  <c r="L62" i="1"/>
  <c r="N61" i="1" s="1"/>
  <c r="L61" i="1" s="1"/>
  <c r="N65" i="1"/>
  <c r="L65" i="1" s="1"/>
  <c r="L67" i="1"/>
  <c r="N69" i="1"/>
  <c r="L69" i="1" s="1"/>
  <c r="N70" i="1"/>
  <c r="L70" i="1" s="1"/>
  <c r="N73" i="1"/>
  <c r="L73" i="1" s="1"/>
  <c r="N72" i="1" s="1"/>
  <c r="L72" i="1" s="1"/>
  <c r="L75" i="1"/>
  <c r="N77" i="1"/>
  <c r="L77" i="1" s="1"/>
  <c r="L80" i="1"/>
  <c r="N82" i="1"/>
  <c r="L82" i="1" s="1"/>
  <c r="L84" i="1"/>
  <c r="N86" i="1"/>
  <c r="L86" i="1" s="1"/>
  <c r="N29" i="1"/>
  <c r="L29" i="1" s="1"/>
  <c r="M28" i="1"/>
  <c r="M27" i="1"/>
  <c r="M25" i="1"/>
  <c r="M24" i="1"/>
  <c r="N24" i="1" s="1"/>
  <c r="M23" i="1"/>
  <c r="M22" i="1"/>
  <c r="N22" i="1" s="1"/>
  <c r="M21" i="1"/>
  <c r="N21" i="1" s="1"/>
  <c r="N85" i="1" l="1"/>
  <c r="L85" i="1" s="1"/>
  <c r="N81" i="1"/>
  <c r="L81" i="1" s="1"/>
  <c r="N76" i="1"/>
  <c r="L76" i="1" s="1"/>
  <c r="N68" i="1"/>
  <c r="L68" i="1" s="1"/>
  <c r="N64" i="1"/>
  <c r="L64" i="1" s="1"/>
  <c r="N59" i="1"/>
  <c r="L59" i="1" s="1"/>
  <c r="N55" i="1"/>
  <c r="L55" i="1" s="1"/>
  <c r="N46" i="1"/>
  <c r="L46" i="1" s="1"/>
  <c r="N41" i="1"/>
  <c r="L41" i="1" s="1"/>
  <c r="L22" i="1"/>
  <c r="N79" i="1"/>
  <c r="L79" i="1" s="1"/>
  <c r="L21" i="1"/>
  <c r="L24" i="1"/>
  <c r="N27" i="1"/>
  <c r="L27" i="1" s="1"/>
  <c r="N28" i="1"/>
  <c r="L28" i="1" s="1"/>
  <c r="N83" i="1"/>
  <c r="L83" i="1" s="1"/>
  <c r="N74" i="1"/>
  <c r="L74" i="1" s="1"/>
  <c r="N66" i="1"/>
  <c r="L66" i="1" s="1"/>
  <c r="N57" i="1"/>
  <c r="L57" i="1" s="1"/>
  <c r="N39" i="1"/>
  <c r="L39" i="1" s="1"/>
  <c r="M16" i="1"/>
  <c r="N16" i="1" s="1"/>
  <c r="N23" i="1" l="1"/>
  <c r="L23" i="1" s="1"/>
  <c r="N25" i="1"/>
  <c r="L25" i="1" s="1"/>
  <c r="L16" i="1"/>
  <c r="M15" i="1"/>
  <c r="M14" i="1"/>
  <c r="N14" i="1" s="1"/>
  <c r="M13" i="1"/>
  <c r="M12" i="1"/>
  <c r="N12" i="1" s="1"/>
  <c r="M11" i="1"/>
  <c r="L12" i="1" l="1"/>
  <c r="L14" i="1"/>
  <c r="N11" i="1"/>
  <c r="N13" i="1"/>
  <c r="L13" i="1" s="1"/>
  <c r="M20" i="1"/>
  <c r="N15" i="1"/>
  <c r="O10" i="1"/>
  <c r="M9" i="1"/>
  <c r="M8" i="1"/>
  <c r="N8" i="1" s="1"/>
  <c r="M7" i="1"/>
  <c r="O11" i="1" l="1"/>
  <c r="L11" i="1" s="1"/>
  <c r="L8" i="1"/>
  <c r="L15" i="1"/>
  <c r="M6" i="1"/>
  <c r="N6" i="1" s="1"/>
  <c r="U65" i="3"/>
  <c r="T65" i="3"/>
  <c r="S65" i="3"/>
  <c r="D19" i="4"/>
  <c r="W64" i="3"/>
  <c r="W62" i="3"/>
  <c r="W61" i="3"/>
  <c r="W60" i="3"/>
  <c r="W58" i="3"/>
  <c r="W57" i="3"/>
  <c r="W56" i="3"/>
  <c r="W55" i="3"/>
  <c r="W54" i="3"/>
  <c r="W53" i="3"/>
  <c r="W52" i="3"/>
  <c r="W51" i="3"/>
  <c r="W50" i="3"/>
  <c r="W49" i="3"/>
  <c r="W48" i="3"/>
  <c r="W47" i="3"/>
  <c r="W46" i="3"/>
  <c r="W45" i="3"/>
  <c r="W44" i="3"/>
  <c r="W43" i="3"/>
  <c r="W42" i="3"/>
  <c r="W41" i="3"/>
  <c r="W40" i="3"/>
  <c r="W39" i="3"/>
  <c r="W38" i="3"/>
  <c r="W37" i="3"/>
  <c r="W36" i="3"/>
  <c r="W35" i="3"/>
  <c r="W34" i="3"/>
  <c r="W33" i="3"/>
  <c r="W32" i="3"/>
  <c r="W31" i="3"/>
  <c r="W30" i="3"/>
  <c r="N20" i="1" l="1"/>
  <c r="O20" i="1"/>
  <c r="O31" i="1" s="1"/>
  <c r="L6" i="1"/>
  <c r="M10" i="1"/>
  <c r="N7" i="1"/>
  <c r="L7" i="1" s="1"/>
  <c r="V16" i="3" s="1"/>
  <c r="N9" i="1"/>
  <c r="L9" i="1" s="1"/>
  <c r="V17" i="3" s="1"/>
  <c r="W29" i="3"/>
  <c r="D18" i="4"/>
  <c r="L20" i="1" l="1"/>
  <c r="N18" i="4" s="1"/>
  <c r="V15" i="3"/>
  <c r="L10" i="1"/>
  <c r="N17" i="4" s="1"/>
  <c r="N31" i="1"/>
  <c r="L31" i="1" s="1"/>
  <c r="O88" i="1"/>
  <c r="N10" i="1"/>
  <c r="V29" i="3"/>
  <c r="U18" i="3"/>
  <c r="T18" i="3"/>
  <c r="S18" i="3"/>
  <c r="D17" i="4"/>
  <c r="D20" i="4" s="1"/>
  <c r="O89" i="1" l="1"/>
  <c r="M18" i="4"/>
  <c r="V19" i="3"/>
  <c r="V28" i="3" s="1"/>
  <c r="R18" i="3" l="1"/>
  <c r="M17" i="4" s="1"/>
  <c r="V18" i="3"/>
  <c r="N87" i="1"/>
  <c r="L87" i="1" s="1"/>
  <c r="M19" i="4" l="1"/>
  <c r="M20" i="4" s="1"/>
  <c r="V65" i="3"/>
  <c r="N71" i="1"/>
  <c r="L71" i="1" s="1"/>
  <c r="L88" i="1" s="1"/>
  <c r="M88" i="1"/>
  <c r="M89" i="1" s="1"/>
  <c r="L89" i="1" l="1"/>
  <c r="N19" i="4"/>
  <c r="N20" i="4" s="1"/>
  <c r="N88" i="1"/>
  <c r="N89" i="1" s="1"/>
</calcChain>
</file>

<file path=xl/sharedStrings.xml><?xml version="1.0" encoding="utf-8"?>
<sst xmlns="http://schemas.openxmlformats.org/spreadsheetml/2006/main" count="721" uniqueCount="122">
  <si>
    <t>пм</t>
  </si>
  <si>
    <t>ремонт внутридомовой инженерной системы водоотведения</t>
  </si>
  <si>
    <t>ремонт фасада</t>
  </si>
  <si>
    <t>м2</t>
  </si>
  <si>
    <t>ремонт крыши</t>
  </si>
  <si>
    <t>ремонт внутридомовой инженерной системы холодного водоснабжения</t>
  </si>
  <si>
    <t>Петровский городской округ</t>
  </si>
  <si>
    <t>г. Светлоград, пл. Выставочная, д. 1</t>
  </si>
  <si>
    <t>г. Светлоград, ул. Комсомольская, д. 32</t>
  </si>
  <si>
    <t>г. Светлоград, ул. Комсомольская, д. 34</t>
  </si>
  <si>
    <t>г. Светлоград, ул. Фабричная, д. 8</t>
  </si>
  <si>
    <t>г. Светлоград, ул. Кирова, д. 9</t>
  </si>
  <si>
    <t>г. Светлоград, ул. Кирова, д. 11</t>
  </si>
  <si>
    <t>Адрес МКД</t>
  </si>
  <si>
    <t>Наименование муниципального образвания</t>
  </si>
  <si>
    <t>Год проведения работ</t>
  </si>
  <si>
    <t>Еденица измерения</t>
  </si>
  <si>
    <t>Всего</t>
  </si>
  <si>
    <t>Вид работ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</si>
  <si>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</si>
  <si>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</si>
  <si>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</si>
  <si>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</si>
  <si>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</si>
  <si>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</si>
  <si>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</si>
  <si>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</si>
  <si>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</si>
  <si>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</si>
  <si>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</si>
  <si>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</si>
  <si>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</si>
  <si>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</si>
  <si>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</si>
  <si>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</si>
  <si>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</si>
  <si>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Год последнего капитального реомнта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</si>
  <si>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</si>
  <si>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</si>
  <si>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</si>
  <si>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</si>
  <si>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</si>
  <si>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</si>
  <si>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</si>
  <si>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</si>
  <si>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</si>
  <si>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</si>
  <si>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</si>
  <si>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</si>
  <si>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руб.</t>
  </si>
  <si>
    <t xml:space="preserve">ед. </t>
  </si>
  <si>
    <t>Год ввода в эксплуата-цию</t>
  </si>
  <si>
    <t>Стоимость всего</t>
  </si>
  <si>
    <t>Стоимость строительного контроля</t>
  </si>
  <si>
    <t>Объем конструктивного элемента</t>
  </si>
  <si>
    <t xml:space="preserve">в том числе жилых помещений, находящихся в собственности 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</si>
  <si>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</si>
  <si>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код МКД*</t>
  </si>
  <si>
    <t>код конструк-
тивного элемента***</t>
  </si>
  <si>
    <t>Стоимость разработки проектной документации****</t>
  </si>
  <si>
    <t>Код МКД*</t>
  </si>
  <si>
    <t>Способ формирования фонда капитального ремонта**</t>
  </si>
  <si>
    <t xml:space="preserve">№ п/п
</t>
  </si>
  <si>
    <t>Итого Петровский городской округ</t>
  </si>
  <si>
    <t>нет</t>
  </si>
  <si>
    <t>м3</t>
  </si>
  <si>
    <t>Таблица 2</t>
  </si>
  <si>
    <t>Управляющий делами администрации 
Петровского городского окргуа
Ставропольского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Ю.В. Петрич</t>
  </si>
  <si>
    <t>Стоимость
СМР</t>
  </si>
  <si>
    <t>г. Светлоград, пл. Выставочная, д. 12</t>
  </si>
  <si>
    <t>г. Светлоград, пл. Выставочная, д. 14</t>
  </si>
  <si>
    <t>г. Светлоград, пл. Выставочная, д. 19</t>
  </si>
  <si>
    <t>г. Светлоград, пл. Выставочная, д. 2</t>
  </si>
  <si>
    <t>г. Светлоград, ул. Гагарина, д. 10</t>
  </si>
  <si>
    <t>г. Светлоград, ул. Гагарина, д. 12</t>
  </si>
  <si>
    <t>г. Светлоград, ул. Кирова, д. 17</t>
  </si>
  <si>
    <t>г. Светлоград, ул. Кирова, д. 19</t>
  </si>
  <si>
    <t>г. Светлоград, ул. Фабричная, д. 7</t>
  </si>
  <si>
    <t>Итого 2025 год</t>
  </si>
  <si>
    <t>Итого 2024 год</t>
  </si>
  <si>
    <t>ремонт подвального помещения</t>
  </si>
  <si>
    <t>ремонт внутридомовой инженерной системы электроснабжения</t>
  </si>
  <si>
    <t>ремонт внутридомовой инженерной системы теплоснабжения</t>
  </si>
  <si>
    <t>ремонт внутридомовой инженерной системы газоснабжения</t>
  </si>
  <si>
    <t xml:space="preserve">                                       </t>
  </si>
  <si>
    <t>Итого 2023 год</t>
  </si>
  <si>
    <t>Итого 2023</t>
  </si>
  <si>
    <t>Итого 2024</t>
  </si>
  <si>
    <t>Способ формирования фонда капитального ремонта*</t>
  </si>
  <si>
    <t>Итого 2025  год</t>
  </si>
  <si>
    <t>Реестр многоквартирных домов по видам работ по капитальному ремонту, д.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</si>
  <si>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>г. Светлоград, пл. Выставочная, д. 17</t>
  </si>
  <si>
    <t>г. Светлоград, пл. Выставочная, д. 20</t>
  </si>
  <si>
    <t>г. Светлоград, пл. Выставочная, д. 27</t>
  </si>
  <si>
    <t>г. Светлоград, пл. Выставочная, д. 3</t>
  </si>
  <si>
    <t>г. Светлоград, пл. Выставочная, д. 26</t>
  </si>
  <si>
    <t>г. Светлоград, пл. Выставочная, д. 28</t>
  </si>
  <si>
    <t>г. Светлоград, пл. Выставочная, д. 4</t>
  </si>
  <si>
    <t>г. Светлоград, пл. Выставочная, д. 5</t>
  </si>
  <si>
    <t>г. Светлоград, пл. Выставочная, д. 6</t>
  </si>
  <si>
    <t>г. Светлоград, пл. Выставочная, д. 18</t>
  </si>
  <si>
    <t>г. Светлоград, пл. Выставочная, д. 38</t>
  </si>
  <si>
    <t>г. Светлоград, пл. Выставочная, д. 7</t>
  </si>
  <si>
    <t>г. Светлоград, пл. Выставочная, д. 9</t>
  </si>
  <si>
    <t>с. Шангала, ул. 60 лет Октября, д. 32</t>
  </si>
  <si>
    <t>с. Николина Балка, ул. Шоссейная, д. 11</t>
  </si>
  <si>
    <t>г. Светлоград, ул. Железнодорожная, д. 2</t>
  </si>
  <si>
    <t>г. Светлоград, ул. Калинина, д. 2</t>
  </si>
  <si>
    <t>г. Светлоград, ул. Комсомольская, д. 22</t>
  </si>
  <si>
    <t>г. Светлоград, пл. Выставочная, д. 16</t>
  </si>
  <si>
    <t>г. Светлоград, ул. Бассейная, д. 82</t>
  </si>
  <si>
    <t>г. Светлоград, пл. Выставочная, д. 15</t>
  </si>
  <si>
    <t>Перечень многоквартирных домов, д. которые подлежат капитальному ремонту</t>
  </si>
  <si>
    <t>г. Светлоград, ул. Пушкина, д. 10</t>
  </si>
  <si>
    <t>ремонт внутридомовой инженерной системы горячего водоснабжения</t>
  </si>
  <si>
    <t>Названия строк</t>
  </si>
  <si>
    <t>(пусто)</t>
  </si>
  <si>
    <t>Общий итог</t>
  </si>
  <si>
    <t>Сумма по полю Стоимость всего</t>
  </si>
  <si>
    <t>Муниципальный краткосрочный план реализации региональной программы капитального ремонта в отношении общего имущества в многоквартирных домах,  расположенных на территории Петровского городского округа Ставропольского края,  на 2023 - 2025 годы</t>
  </si>
  <si>
    <t>г. Светлоград, ул. Кирова, д. 15а</t>
  </si>
  <si>
    <r>
      <t xml:space="preserve">УТВЕРЖДЕН
 постановлением администрации
Петровского городского окурга
 Ставропольского края
от 29 июня 2022  г. № 1024 
(в ред. </t>
    </r>
    <r>
      <rPr>
        <sz val="14"/>
        <rFont val="Times New Roman"/>
        <family val="1"/>
        <charset val="204"/>
      </rPr>
      <t xml:space="preserve">от 21 июня 2023 г. № 912)    </t>
    </r>
    <r>
      <rPr>
        <sz val="14"/>
        <color theme="0"/>
        <rFont val="Times New Roman"/>
        <family val="1"/>
        <charset val="204"/>
      </rPr>
      <t xml:space="preserve">  </t>
    </r>
    <r>
      <rPr>
        <sz val="14"/>
        <color indexed="8"/>
        <rFont val="Times New Roman"/>
        <family val="1"/>
        <charset val="204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</si>
</sst>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\ _₽_-;\-* #,##0.00\ _₽_-;_-* &quot;-&quot;??\ _₽_-;_-@_-"/>
    <numFmt numFmtId="166" formatCode="000000000"/>
    <numFmt numFmtId="167" formatCode="mm/yyyy"/>
  </numFmts>
  <fonts count="2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72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7" fontId="0" fillId="0" borderId="0" xfId="0" applyNumberFormat="1"/>
    <xf numFmtId="0" fontId="8" fillId="0" borderId="0" xfId="0" applyFont="1"/>
    <xf numFmtId="0" fontId="0" fillId="0" borderId="1" xfId="0" applyBorder="1"/>
    <xf numFmtId="14" fontId="0" fillId="0" borderId="1" xfId="0" applyNumberFormat="1" applyBorder="1"/>
    <xf numFmtId="166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0" xfId="1" applyFont="1"/>
    <xf numFmtId="0" fontId="10" fillId="0" borderId="0" xfId="1" applyFont="1" applyAlignment="1">
      <alignment horizontal="right"/>
    </xf>
    <xf numFmtId="3" fontId="10" fillId="0" borderId="0" xfId="1" applyNumberFormat="1" applyFont="1" applyAlignment="1">
      <alignment horizontal="right"/>
    </xf>
    <xf numFmtId="4" fontId="10" fillId="0" borderId="0" xfId="1" applyNumberFormat="1" applyFont="1"/>
    <xf numFmtId="4" fontId="10" fillId="0" borderId="0" xfId="1" applyNumberFormat="1" applyFont="1" applyAlignment="1">
      <alignment horizontal="right"/>
    </xf>
    <xf numFmtId="0" fontId="10" fillId="0" borderId="0" xfId="1" applyFont="1" applyAlignment="1">
      <alignment horizontal="left"/>
    </xf>
    <xf numFmtId="0" fontId="14" fillId="0" borderId="0" xfId="0" applyFont="1"/>
    <xf numFmtId="4" fontId="8" fillId="0" borderId="0" xfId="1" applyNumberFormat="1" applyFont="1"/>
    <xf numFmtId="0" fontId="8" fillId="0" borderId="0" xfId="1" applyFont="1" applyAlignment="1">
      <alignment horizontal="center" vertical="center"/>
    </xf>
    <xf numFmtId="4" fontId="15" fillId="0" borderId="1" xfId="3" applyNumberFormat="1" applyFont="1" applyBorder="1" applyAlignment="1">
      <alignment horizontal="center" vertical="center" textRotation="90" wrapText="1"/>
    </xf>
    <xf numFmtId="0" fontId="13" fillId="0" borderId="0" xfId="7" applyFont="1"/>
    <xf numFmtId="4" fontId="14" fillId="0" borderId="0" xfId="1" applyNumberFormat="1" applyFont="1" applyAlignment="1">
      <alignment horizontal="center"/>
    </xf>
    <xf numFmtId="0" fontId="14" fillId="0" borderId="0" xfId="1" applyFont="1"/>
    <xf numFmtId="4" fontId="14" fillId="0" borderId="0" xfId="1" applyNumberFormat="1" applyFont="1"/>
    <xf numFmtId="4" fontId="14" fillId="0" borderId="0" xfId="1" applyNumberFormat="1" applyFont="1" applyAlignment="1">
      <alignment horizontal="right"/>
    </xf>
    <xf numFmtId="0" fontId="14" fillId="0" borderId="0" xfId="1" applyFont="1" applyAlignment="1">
      <alignment horizontal="right"/>
    </xf>
    <xf numFmtId="0" fontId="16" fillId="0" borderId="1" xfId="7" applyFont="1" applyBorder="1" applyAlignment="1">
      <alignment horizontal="center" vertical="center" wrapText="1"/>
    </xf>
    <xf numFmtId="4" fontId="16" fillId="0" borderId="1" xfId="7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1" fontId="15" fillId="0" borderId="1" xfId="7" applyNumberFormat="1" applyFont="1" applyBorder="1" applyAlignment="1">
      <alignment horizontal="left"/>
    </xf>
    <xf numFmtId="4" fontId="15" fillId="0" borderId="1" xfId="3" applyNumberFormat="1" applyFont="1" applyBorder="1" applyAlignment="1">
      <alignment horizontal="right"/>
    </xf>
    <xf numFmtId="4" fontId="15" fillId="0" borderId="1" xfId="3" applyNumberFormat="1" applyFont="1" applyBorder="1"/>
    <xf numFmtId="1" fontId="15" fillId="0" borderId="1" xfId="3" applyNumberFormat="1" applyFont="1" applyBorder="1" applyAlignment="1">
      <alignment horizontal="center"/>
    </xf>
    <xf numFmtId="0" fontId="15" fillId="0" borderId="1" xfId="3" applyFont="1" applyBorder="1" applyAlignment="1">
      <alignment horizontal="center"/>
    </xf>
    <xf numFmtId="4" fontId="15" fillId="0" borderId="1" xfId="7" applyNumberFormat="1" applyFont="1" applyBorder="1" applyAlignment="1">
      <alignment horizontal="right"/>
    </xf>
    <xf numFmtId="0" fontId="15" fillId="0" borderId="1" xfId="7" applyFont="1" applyBorder="1" applyAlignment="1">
      <alignment horizontal="right"/>
    </xf>
    <xf numFmtId="0" fontId="15" fillId="0" borderId="1" xfId="7" applyFont="1" applyBorder="1" applyAlignment="1">
      <alignment horizontal="left"/>
    </xf>
    <xf numFmtId="4" fontId="15" fillId="0" borderId="1" xfId="3" applyNumberFormat="1" applyFont="1" applyBorder="1" applyAlignment="1">
      <alignment horizontal="left"/>
    </xf>
    <xf numFmtId="0" fontId="15" fillId="0" borderId="1" xfId="2" applyNumberFormat="1" applyFont="1" applyFill="1" applyBorder="1" applyAlignment="1">
      <alignment horizontal="right"/>
    </xf>
    <xf numFmtId="4" fontId="15" fillId="0" borderId="1" xfId="2" applyNumberFormat="1" applyFont="1" applyFill="1" applyBorder="1" applyAlignment="1">
      <alignment horizontal="right"/>
    </xf>
    <xf numFmtId="0" fontId="15" fillId="0" borderId="0" xfId="7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0" xfId="1" applyFont="1" applyAlignment="1">
      <alignment horizontal="left"/>
    </xf>
    <xf numFmtId="0" fontId="14" fillId="0" borderId="0" xfId="0" applyFont="1" applyAlignment="1">
      <alignment horizontal="right"/>
    </xf>
    <xf numFmtId="2" fontId="10" fillId="0" borderId="1" xfId="0" applyNumberFormat="1" applyFont="1" applyBorder="1" applyAlignment="1">
      <alignment horizontal="center" vertical="center" textRotation="90" wrapText="1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9" fillId="0" borderId="1" xfId="0" applyNumberFormat="1" applyFont="1" applyBorder="1" applyAlignment="1">
      <alignment horizontal="center" vertical="center" wrapText="1"/>
    </xf>
    <xf numFmtId="4" fontId="17" fillId="0" borderId="1" xfId="3" applyNumberFormat="1" applyFont="1" applyBorder="1" applyAlignment="1">
      <alignment horizontal="center" vertical="center" wrapText="1"/>
    </xf>
    <xf numFmtId="167" fontId="14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2" fontId="10" fillId="0" borderId="1" xfId="0" applyNumberFormat="1" applyFont="1" applyBorder="1"/>
    <xf numFmtId="14" fontId="10" fillId="0" borderId="1" xfId="0" applyNumberFormat="1" applyFont="1" applyBorder="1"/>
    <xf numFmtId="4" fontId="10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9" fillId="0" borderId="1" xfId="0" applyFont="1" applyBorder="1" applyAlignment="1">
      <alignment horizontal="center"/>
    </xf>
    <xf numFmtId="3" fontId="19" fillId="0" borderId="1" xfId="3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/>
    <xf numFmtId="0" fontId="0" fillId="2" borderId="0" xfId="0" applyFill="1"/>
    <xf numFmtId="0" fontId="10" fillId="2" borderId="0" xfId="0" applyFont="1" applyFill="1"/>
    <xf numFmtId="0" fontId="0" fillId="2" borderId="1" xfId="0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4" fontId="17" fillId="2" borderId="1" xfId="3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/>
    <xf numFmtId="14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/>
    <xf numFmtId="0" fontId="0" fillId="3" borderId="1" xfId="0" applyFill="1" applyBorder="1"/>
    <xf numFmtId="14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14" fontId="0" fillId="3" borderId="1" xfId="0" applyNumberFormat="1" applyFill="1" applyBorder="1"/>
    <xf numFmtId="0" fontId="0" fillId="3" borderId="0" xfId="0" applyFill="1"/>
    <xf numFmtId="3" fontId="19" fillId="2" borderId="1" xfId="3" applyNumberFormat="1" applyFont="1" applyFill="1" applyBorder="1" applyAlignment="1">
      <alignment horizontal="center"/>
    </xf>
    <xf numFmtId="0" fontId="7" fillId="2" borderId="1" xfId="0" applyFont="1" applyFill="1" applyBorder="1"/>
    <xf numFmtId="2" fontId="7" fillId="2" borderId="1" xfId="0" applyNumberFormat="1" applyFont="1" applyFill="1" applyBorder="1"/>
    <xf numFmtId="3" fontId="21" fillId="2" borderId="1" xfId="3" applyNumberFormat="1" applyFont="1" applyFill="1" applyBorder="1" applyAlignment="1">
      <alignment horizontal="center"/>
    </xf>
    <xf numFmtId="14" fontId="7" fillId="2" borderId="1" xfId="0" applyNumberFormat="1" applyFont="1" applyFill="1" applyBorder="1"/>
    <xf numFmtId="0" fontId="7" fillId="2" borderId="0" xfId="0" applyFont="1" applyFill="1"/>
    <xf numFmtId="4" fontId="22" fillId="0" borderId="1" xfId="0" applyNumberFormat="1" applyFont="1" applyBorder="1" applyAlignment="1">
      <alignment vertical="center"/>
    </xf>
    <xf numFmtId="3" fontId="23" fillId="0" borderId="1" xfId="3" applyNumberFormat="1" applyFont="1" applyBorder="1" applyAlignment="1">
      <alignment horizontal="center"/>
    </xf>
    <xf numFmtId="4" fontId="15" fillId="0" borderId="1" xfId="3" applyNumberFormat="1" applyFont="1" applyBorder="1" applyAlignment="1">
      <alignment horizontal="center" vertical="center" wrapText="1"/>
    </xf>
    <xf numFmtId="164" fontId="15" fillId="0" borderId="1" xfId="13" applyFont="1" applyFill="1" applyBorder="1" applyAlignment="1">
      <alignment horizontal="center" vertical="center" wrapText="1"/>
    </xf>
    <xf numFmtId="2" fontId="17" fillId="0" borderId="1" xfId="3" applyNumberFormat="1" applyFont="1" applyBorder="1" applyAlignment="1">
      <alignment horizontal="center" vertical="center" wrapText="1"/>
    </xf>
    <xf numFmtId="2" fontId="17" fillId="2" borderId="1" xfId="3" applyNumberFormat="1" applyFont="1" applyFill="1" applyBorder="1" applyAlignment="1">
      <alignment horizontal="center" vertical="center" wrapText="1"/>
    </xf>
    <xf numFmtId="2" fontId="7" fillId="2" borderId="1" xfId="3" applyNumberFormat="1" applyFont="1" applyFill="1" applyBorder="1" applyAlignment="1">
      <alignment horizontal="center" vertical="center" wrapText="1"/>
    </xf>
    <xf numFmtId="2" fontId="15" fillId="2" borderId="1" xfId="13" applyNumberFormat="1" applyFont="1" applyFill="1" applyBorder="1" applyAlignment="1">
      <alignment horizontal="center" vertical="center" wrapText="1"/>
    </xf>
    <xf numFmtId="164" fontId="10" fillId="0" borderId="1" xfId="13" applyFont="1" applyFill="1" applyBorder="1" applyAlignment="1">
      <alignment horizontal="center"/>
    </xf>
    <xf numFmtId="164" fontId="10" fillId="0" borderId="1" xfId="13" applyFont="1" applyFill="1" applyBorder="1"/>
    <xf numFmtId="164" fontId="23" fillId="0" borderId="4" xfId="13" applyFont="1" applyBorder="1" applyAlignment="1">
      <alignment horizontal="center"/>
    </xf>
    <xf numFmtId="14" fontId="10" fillId="0" borderId="1" xfId="13" applyNumberFormat="1" applyFont="1" applyFill="1" applyBorder="1"/>
    <xf numFmtId="164" fontId="10" fillId="0" borderId="0" xfId="13" applyFont="1" applyFill="1"/>
    <xf numFmtId="0" fontId="10" fillId="0" borderId="5" xfId="0" applyFont="1" applyBorder="1"/>
    <xf numFmtId="0" fontId="0" fillId="0" borderId="6" xfId="0" applyBorder="1"/>
    <xf numFmtId="0" fontId="0" fillId="0" borderId="7" xfId="0" applyBorder="1"/>
    <xf numFmtId="0" fontId="10" fillId="0" borderId="6" xfId="0" applyFont="1" applyBorder="1"/>
    <xf numFmtId="0" fontId="10" fillId="0" borderId="7" xfId="0" applyFont="1" applyBorder="1"/>
    <xf numFmtId="164" fontId="10" fillId="0" borderId="5" xfId="13" applyFont="1" applyFill="1" applyBorder="1" applyAlignment="1"/>
    <xf numFmtId="0" fontId="0" fillId="0" borderId="0" xfId="0" pivotButton="1"/>
    <xf numFmtId="0" fontId="0" fillId="0" borderId="1" xfId="0" applyBorder="1" applyAlignment="1">
      <alignment horizontal="right"/>
    </xf>
    <xf numFmtId="4" fontId="0" fillId="0" borderId="1" xfId="0" applyNumberFormat="1" applyBorder="1"/>
    <xf numFmtId="2" fontId="14" fillId="0" borderId="1" xfId="0" applyNumberFormat="1" applyFont="1" applyBorder="1"/>
    <xf numFmtId="4" fontId="14" fillId="0" borderId="1" xfId="0" applyNumberFormat="1" applyFont="1" applyBorder="1"/>
    <xf numFmtId="4" fontId="10" fillId="0" borderId="1" xfId="0" applyNumberFormat="1" applyFont="1" applyBorder="1"/>
    <xf numFmtId="0" fontId="14" fillId="0" borderId="1" xfId="0" applyFont="1" applyBorder="1"/>
    <xf numFmtId="4" fontId="15" fillId="0" borderId="1" xfId="0" applyNumberFormat="1" applyFont="1" applyBorder="1"/>
    <xf numFmtId="0" fontId="10" fillId="0" borderId="4" xfId="0" applyFont="1" applyBorder="1"/>
    <xf numFmtId="4" fontId="0" fillId="0" borderId="1" xfId="0" applyNumberFormat="1" applyBorder="1" applyAlignment="1">
      <alignment horizontal="center"/>
    </xf>
    <xf numFmtId="0" fontId="0" fillId="0" borderId="0" xfId="0"/>
    <xf numFmtId="0" fontId="0" fillId="0" borderId="1" xfId="0" applyFill="1" applyBorder="1"/>
    <xf numFmtId="0" fontId="0" fillId="0" borderId="0" xfId="0" applyNumberFormat="1"/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0" fillId="2" borderId="7" xfId="0" applyFill="1" applyBorder="1"/>
    <xf numFmtId="0" fontId="10" fillId="2" borderId="7" xfId="0" applyFont="1" applyFill="1" applyBorder="1"/>
    <xf numFmtId="0" fontId="0" fillId="0" borderId="0" xfId="0"/>
    <xf numFmtId="164" fontId="10" fillId="0" borderId="1" xfId="13" applyFont="1" applyFill="1" applyBorder="1" applyAlignment="1"/>
    <xf numFmtId="0" fontId="10" fillId="0" borderId="2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14" fillId="0" borderId="0" xfId="1" applyNumberFormat="1" applyFont="1" applyAlignment="1">
      <alignment wrapText="1"/>
    </xf>
    <xf numFmtId="0" fontId="0" fillId="0" borderId="0" xfId="0"/>
    <xf numFmtId="4" fontId="10" fillId="0" borderId="0" xfId="1" applyNumberFormat="1" applyFont="1" applyAlignment="1">
      <alignment horizontal="right"/>
    </xf>
    <xf numFmtId="0" fontId="10" fillId="0" borderId="0" xfId="1" applyFont="1" applyAlignment="1">
      <alignment horizontal="right"/>
    </xf>
    <xf numFmtId="4" fontId="10" fillId="0" borderId="4" xfId="1" applyNumberFormat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4" fontId="10" fillId="0" borderId="3" xfId="1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0" fontId="16" fillId="0" borderId="3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 wrapText="1"/>
    </xf>
    <xf numFmtId="4" fontId="16" fillId="0" borderId="3" xfId="7" applyNumberFormat="1" applyFont="1" applyBorder="1" applyAlignment="1">
      <alignment horizontal="center" vertical="center" wrapText="1"/>
    </xf>
    <xf numFmtId="4" fontId="16" fillId="0" borderId="1" xfId="7" applyNumberFormat="1" applyFont="1" applyBorder="1" applyAlignment="1">
      <alignment horizontal="center" vertical="center" wrapText="1"/>
    </xf>
    <xf numFmtId="0" fontId="18" fillId="2" borderId="0" xfId="7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</cellXfs>
  <cellStyles count="14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6" xfId="6"/>
    <cellStyle name="Обычный 2 2 6 2" xfId="11"/>
    <cellStyle name="Обычный 2 3" xfId="4"/>
    <cellStyle name="Обычный 3" xfId="10"/>
    <cellStyle name="Обычный 3 2 2" xfId="7"/>
    <cellStyle name="Обычный 4" xfId="9"/>
    <cellStyle name="Финансовый" xfId="13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Людмила Л.В. Гавриленко" refreshedDate="44986.596081018521" createdVersion="6" refreshedVersion="6" minRefreshableVersion="3" recordCount="101">
  <cacheSource type="worksheet">
    <worksheetSource ref="A5:O89" sheet="Таблица 2"/>
  </cacheSource>
  <cacheFields count="15">
    <cacheField name="код МКД*" numFmtId="0">
      <sharedItems containsString="0" containsBlank="1" containsNumber="1" containsInteger="1" minValue="724" maxValue="13167" count="40">
        <n v="958"/>
        <n v="959"/>
        <n v="966"/>
        <n v="971"/>
        <m/>
        <n v="955"/>
        <n v="957"/>
        <n v="1122"/>
        <n v="924"/>
        <n v="970"/>
        <n v="973"/>
        <n v="989"/>
        <n v="993"/>
        <n v="995"/>
        <n v="4875"/>
        <n v="949"/>
        <n v="977"/>
        <n v="1103"/>
        <n v="4499"/>
        <n v="1000"/>
        <n v="923"/>
        <n v="925"/>
        <n v="986"/>
        <n v="724"/>
        <n v="999"/>
        <n v="1019"/>
        <n v="1018"/>
        <n v="1124"/>
        <n v="1021"/>
        <n v="13162"/>
        <n v="13165"/>
        <n v="13167"/>
        <n v="13159"/>
        <n v="1060"/>
        <n v="1061"/>
        <n v="1062"/>
        <n v="1078"/>
        <n v="1104"/>
        <n v="1105"/>
        <n v="976" u="1"/>
      </sharedItems>
    </cacheField>
    <cacheField name="код конструк-_x000a_тивного элемента***" numFmtId="0">
      <sharedItems containsString="0" containsBlank="1" containsNumber="1" containsInteger="1" minValue="6270" maxValue="93221"/>
    </cacheField>
    <cacheField name="№ п/п_x000a_" numFmtId="0">
      <sharedItems containsString="0" containsBlank="1" containsNumber="1" containsInteger="1" minValue="1" maxValue="55"/>
    </cacheField>
    <cacheField name="Год проведения работ" numFmtId="0">
      <sharedItems containsString="0" containsBlank="1" containsNumber="1" containsInteger="1" minValue="2023" maxValue="2025" count="4">
        <n v="2023"/>
        <m/>
        <n v="2024"/>
        <n v="2025"/>
      </sharedItems>
    </cacheField>
    <cacheField name="Наименование муниципального образвания" numFmtId="0">
      <sharedItems containsBlank="1"/>
    </cacheField>
    <cacheField name="Адрес МКД" numFmtId="0">
      <sharedItems count="43">
        <s v="г. Светлоград, пл. Выставочная, д. 17"/>
        <s v="г. Светлоград, пл. Выставочная, д. 19"/>
        <s v="г. Светлоград, пл. Выставочная, д. 20"/>
        <s v="г. Светлоград, пл. Выставочная, д. 27"/>
        <s v="Итого 2023 год"/>
        <s v="г. Светлоград, пл. Выставочная, д. 14"/>
        <s v="г. Светлоград, пл. Выставочная, д. 15"/>
        <s v="г. Светлоград, пл. Выставочная, д. 16"/>
        <s v="г. Светлоград, пл. Выставочная, д. 2"/>
        <s v="г. Светлоград, пл. Выставочная, д. 26"/>
        <s v="г. Светлоград, пл. Выставочная, д. 28"/>
        <s v="г. Светлоград, пл. Выставочная, д. 4"/>
        <s v="г. Светлоград, пл. Выставочная, д. 5"/>
        <s v="г. Светлоград, пл. Выставочная, д. 6"/>
        <s v="с. Шангала, ул. 60 лет Октября, д. 32"/>
        <s v="г. Светлоград, пл. Выставочная, д. 12"/>
        <s v="г. Светлоград, пл. Выставочная, д. 3"/>
        <s v="г. Светлоград, ул. Кирова, д. 15а"/>
        <s v="Итого 2024 год"/>
        <s v="с. Николина Балка, ул. Шоссейная, д. 11"/>
        <s v="г. Светлоград, ул. Бассейная, д. 82"/>
        <s v="г. Светлоград, пл. Выставочная, д. 1"/>
        <s v="г. Светлоград, пл. Выставочная, д. 18"/>
        <s v="г. Светлоград, пл. Выставочная, д. 38"/>
        <s v="г. Светлоград, пл. Выставочная, д. 7"/>
        <s v="г. Светлоград, пл. Выставочная, д. 9"/>
        <s v="г. Светлоград, ул. Гагарина, д. 10"/>
        <s v="г. Светлоград, ул. Гагарина, д. 12"/>
        <s v="г. Светлоград, ул. Железнодорожная, д. 2"/>
        <s v="г. Светлоград, ул. Калинина, д. 2"/>
        <s v="г. Светлоград, ул. Кирова, д. 11"/>
        <s v="г. Светлоград, ул. Кирова, д. 17"/>
        <s v="г. Светлоград, ул. Кирова, д. 19"/>
        <s v="г. Светлоград, ул. Кирова, д. 9"/>
        <s v="г. Светлоград, ул. Комсомольская, д. 22"/>
        <s v="г. Светлоград, ул. Комсомольская, д. 32"/>
        <s v="г. Светлоград, ул. Комсомольская, д. 34"/>
        <s v="г. Светлоград, ул. Пушкина, д. 10"/>
        <s v="г. Светлоград, ул. Фабричная, д. 7"/>
        <s v="г. Светлоград, ул. Фабричная, д. 8"/>
        <s v="Итого 2025 год"/>
        <s v="Итого Петровский городской округ"/>
        <s v="г. Светлоград, пл. Выставочная, д. 29" u="1"/>
      </sharedItems>
    </cacheField>
    <cacheField name="Способ формирования фонда капитального ремонта*" numFmtId="0">
      <sharedItems containsString="0" containsBlank="1" containsNumber="1" containsInteger="1" minValue="1" maxValue="3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containsInteger="1" minValue="15" maxValue="723"/>
    </cacheField>
    <cacheField name="Еденица измерения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4">
      <sharedItems containsString="0" containsBlank="1" containsNumber="1" containsInteger="1" minValue="1773" maxValue="5955"/>
    </cacheField>
    <cacheField name="Стоимость всего" numFmtId="4">
      <sharedItems containsSemiMixedTypes="0" containsString="0" containsNumber="1" minValue="54787.896000000001" maxValue="88292476.747000009"/>
    </cacheField>
    <cacheField name="Стоимость_x000a_СМР" numFmtId="4">
      <sharedItems containsSemiMixedTypes="0" containsString="0" containsNumber="1" containsInteger="1" minValue="53640" maxValue="86442605"/>
    </cacheField>
    <cacheField name="Стоимость строительного контроля" numFmtId="4">
      <sharedItems containsSemiMixedTypes="0" containsString="0" containsNumber="1" minValue="1147.8960000000002" maxValue="1849871.747"/>
    </cacheField>
    <cacheField name="Стоимость разработки проектной документации****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1">
  <r>
    <x v="0"/>
    <n v="8900"/>
    <n v="1"/>
    <x v="0"/>
    <s v="Петровский городской округ"/>
    <x v="0"/>
    <n v="1"/>
    <s v="ремонт крыши"/>
    <n v="450"/>
    <s v="м2"/>
    <n v="5955"/>
    <n v="2737096.65"/>
    <n v="2679750"/>
    <n v="57346.650000000009"/>
    <n v="0"/>
  </r>
  <r>
    <x v="1"/>
    <n v="8914"/>
    <n v="2"/>
    <x v="0"/>
    <s v="Петровский городской округ"/>
    <x v="1"/>
    <n v="1"/>
    <s v="ремонт внутридомовой инженерной системы электроснабжения"/>
    <n v="80"/>
    <s v="пм"/>
    <n v="1773"/>
    <n v="144875.37599999999"/>
    <n v="141840"/>
    <n v="3035.3760000000002"/>
    <n v="0"/>
  </r>
  <r>
    <x v="2"/>
    <n v="8995"/>
    <n v="3"/>
    <x v="0"/>
    <s v="Петровский городской округ"/>
    <x v="2"/>
    <n v="1"/>
    <s v="ремонт внутридомовой инженерной системы водоотведения"/>
    <n v="60"/>
    <s v="пм"/>
    <n v="3100"/>
    <n v="189980.4"/>
    <n v="186000"/>
    <n v="3980.4000000000005"/>
    <n v="0"/>
  </r>
  <r>
    <x v="2"/>
    <n v="8992"/>
    <n v="3"/>
    <x v="0"/>
    <s v="Петровский городской округ"/>
    <x v="2"/>
    <n v="1"/>
    <s v="ремонт внутридомовой инженерной системы электроснабжения"/>
    <n v="80"/>
    <s v="пм"/>
    <n v="1773"/>
    <n v="144875.37599999999"/>
    <n v="141840"/>
    <n v="3035.3760000000002"/>
    <n v="0"/>
  </r>
  <r>
    <x v="3"/>
    <n v="9053"/>
    <n v="4"/>
    <x v="0"/>
    <s v="Петровский городской округ"/>
    <x v="3"/>
    <n v="1"/>
    <s v="ремонт внутридомовой инженерной системы электроснабжения"/>
    <n v="110"/>
    <s v="пм"/>
    <n v="1773"/>
    <n v="199203.64199999999"/>
    <n v="195030"/>
    <n v="4173.6420000000007"/>
    <n v="0"/>
  </r>
  <r>
    <x v="4"/>
    <m/>
    <m/>
    <x v="1"/>
    <m/>
    <x v="4"/>
    <m/>
    <m/>
    <m/>
    <m/>
    <m/>
    <n v="3416031.4440000001"/>
    <n v="3344460"/>
    <n v="71571.444000000018"/>
    <n v="0"/>
  </r>
  <r>
    <x v="5"/>
    <n v="8867"/>
    <n v="5"/>
    <x v="2"/>
    <s v="Петровский городской округ"/>
    <x v="5"/>
    <n v="1"/>
    <s v="ремонт фасада"/>
    <n v="480"/>
    <s v="м2"/>
    <n v="3737"/>
    <n v="1832146.4639999999"/>
    <n v="1793760"/>
    <n v="38386.464000000007"/>
    <n v="0"/>
  </r>
  <r>
    <x v="5"/>
    <n v="8864"/>
    <n v="5"/>
    <x v="2"/>
    <s v="Петровский городской округ"/>
    <x v="5"/>
    <n v="1"/>
    <s v="ремонт крыши"/>
    <n v="520"/>
    <s v="м2"/>
    <n v="5955"/>
    <n v="3162867.24"/>
    <n v="3096600"/>
    <n v="66267.240000000005"/>
    <n v="0"/>
  </r>
  <r>
    <x v="6"/>
    <n v="8890"/>
    <n v="6"/>
    <x v="2"/>
    <s v="Петровский городской округ"/>
    <x v="6"/>
    <n v="1"/>
    <s v="ремонт фасада"/>
    <n v="480"/>
    <s v="м2"/>
    <n v="3737"/>
    <n v="1832146.4639999999"/>
    <n v="1793760"/>
    <n v="38386.464000000007"/>
    <n v="0"/>
  </r>
  <r>
    <x v="6"/>
    <n v="8889"/>
    <n v="6"/>
    <x v="2"/>
    <s v="Петровский городской округ"/>
    <x v="6"/>
    <n v="1"/>
    <s v="ремонт подвального помещения"/>
    <n v="340"/>
    <s v="м2"/>
    <n v="3310"/>
    <n v="1149483.56"/>
    <n v="1125400"/>
    <n v="24083.56"/>
    <n v="0"/>
  </r>
  <r>
    <x v="6"/>
    <n v="8888"/>
    <n v="6"/>
    <x v="2"/>
    <s v="Петровский городской округ"/>
    <x v="6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7"/>
    <n v="10290"/>
    <n v="7"/>
    <x v="2"/>
    <s v="Петровский городской округ"/>
    <x v="7"/>
    <n v="1"/>
    <s v="ремонт фасада"/>
    <n v="480"/>
    <s v="м2"/>
    <n v="3737"/>
    <n v="1832146.4639999999"/>
    <n v="1793760"/>
    <n v="38386.464000000007"/>
    <n v="0"/>
  </r>
  <r>
    <x v="7"/>
    <n v="10289"/>
    <n v="7"/>
    <x v="2"/>
    <s v="Петровский городской округ"/>
    <x v="7"/>
    <n v="1"/>
    <s v="ремонт подвального помещения"/>
    <n v="320"/>
    <s v="м3"/>
    <n v="3310"/>
    <n v="1081866.8799999999"/>
    <n v="1059200"/>
    <n v="22666.880000000001"/>
    <n v="0"/>
  </r>
  <r>
    <x v="8"/>
    <n v="8482"/>
    <n v="8"/>
    <x v="2"/>
    <s v="Петровский городской округ"/>
    <x v="8"/>
    <n v="1"/>
    <s v="ремонт крыши"/>
    <n v="480"/>
    <s v="м2"/>
    <n v="5955"/>
    <n v="2919569.76"/>
    <n v="2858400"/>
    <n v="61169.760000000009"/>
    <n v="0"/>
  </r>
  <r>
    <x v="8"/>
    <n v="8480"/>
    <n v="8"/>
    <x v="2"/>
    <s v="Петровский городской округ"/>
    <x v="8"/>
    <n v="1"/>
    <s v="ремонт внутридомовой инженерной системы водоотведения"/>
    <n v="64"/>
    <s v="пм"/>
    <n v="3100"/>
    <n v="202645.76000000001"/>
    <n v="198400"/>
    <n v="4245.76"/>
    <n v="0"/>
  </r>
  <r>
    <x v="0"/>
    <n v="8903"/>
    <n v="9"/>
    <x v="2"/>
    <s v="Петровский городской округ"/>
    <x v="0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0"/>
    <n v="8906"/>
    <n v="9"/>
    <x v="2"/>
    <s v="Петровский городской округ"/>
    <x v="0"/>
    <n v="1"/>
    <s v="ремонт внутридомовой инженерной системы холодного водоснабжения"/>
    <n v="180"/>
    <s v="пм"/>
    <n v="2710"/>
    <n v="498238.92"/>
    <n v="487800"/>
    <n v="10438.920000000002"/>
    <n v="0"/>
  </r>
  <r>
    <x v="0"/>
    <n v="8902"/>
    <n v="9"/>
    <x v="2"/>
    <s v="Петровский городской округ"/>
    <x v="0"/>
    <n v="1"/>
    <s v="ремонт фасада"/>
    <n v="380"/>
    <s v="м2"/>
    <n v="3737"/>
    <n v="1450449.284"/>
    <n v="1420060"/>
    <n v="30389.284000000003"/>
    <n v="0"/>
  </r>
  <r>
    <x v="2"/>
    <n v="8994"/>
    <n v="10"/>
    <x v="2"/>
    <s v="Петровский городской округ"/>
    <x v="2"/>
    <n v="1"/>
    <s v="ремонт крыши"/>
    <n v="680"/>
    <s v="м2"/>
    <n v="5955"/>
    <n v="4136057.16"/>
    <n v="4049400"/>
    <n v="86657.16"/>
    <n v="0"/>
  </r>
  <r>
    <x v="2"/>
    <n v="8997"/>
    <n v="10"/>
    <x v="2"/>
    <s v="Петровский городской округ"/>
    <x v="2"/>
    <n v="1"/>
    <s v="ремонт фасада"/>
    <n v="360"/>
    <s v="м2"/>
    <n v="3737"/>
    <n v="1374109.848"/>
    <n v="1345320"/>
    <n v="28789.848000000002"/>
    <n v="0"/>
  </r>
  <r>
    <x v="9"/>
    <n v="9046"/>
    <n v="11"/>
    <x v="2"/>
    <s v="Петровский городской округ"/>
    <x v="9"/>
    <n v="1"/>
    <s v="ремонт фасада"/>
    <n v="260"/>
    <s v="м2"/>
    <n v="3737"/>
    <n v="992412.66799999995"/>
    <n v="971620"/>
    <n v="20792.668000000001"/>
    <n v="0"/>
  </r>
  <r>
    <x v="9"/>
    <n v="9043"/>
    <n v="11"/>
    <x v="2"/>
    <s v="Петровский городской округ"/>
    <x v="9"/>
    <n v="1"/>
    <s v="ремонт крыши"/>
    <n v="420"/>
    <s v="м2"/>
    <n v="5955"/>
    <n v="2554623.54"/>
    <n v="2501100"/>
    <n v="53523.540000000008"/>
    <n v="0"/>
  </r>
  <r>
    <x v="10"/>
    <n v="9074"/>
    <n v="12"/>
    <x v="2"/>
    <s v="Петровский городской округ"/>
    <x v="10"/>
    <n v="1"/>
    <s v="ремонт крыши"/>
    <n v="420"/>
    <s v="м2"/>
    <n v="5955"/>
    <n v="2554623.54"/>
    <n v="2501100"/>
    <n v="53523.540000000008"/>
    <n v="0"/>
  </r>
  <r>
    <x v="11"/>
    <n v="9266"/>
    <n v="13"/>
    <x v="2"/>
    <s v="Петровский городской округ"/>
    <x v="11"/>
    <n v="1"/>
    <s v="ремонт фасада"/>
    <n v="560"/>
    <s v="м2"/>
    <n v="3737"/>
    <n v="2137504.2080000001"/>
    <n v="2092720"/>
    <n v="44784.208000000006"/>
    <n v="0"/>
  </r>
  <r>
    <x v="12"/>
    <n v="9308"/>
    <n v="14"/>
    <x v="2"/>
    <s v="Петровский городской округ"/>
    <x v="12"/>
    <n v="1"/>
    <s v="ремонт фасада"/>
    <n v="560"/>
    <s v="м2"/>
    <n v="3568"/>
    <n v="2040838.912"/>
    <n v="1998080"/>
    <n v="42758.912000000004"/>
    <n v="0"/>
  </r>
  <r>
    <x v="13"/>
    <n v="9335"/>
    <n v="15"/>
    <x v="2"/>
    <s v="Петровский городской округ"/>
    <x v="13"/>
    <n v="1"/>
    <s v="ремонт фасада"/>
    <n v="280"/>
    <s v="м2"/>
    <n v="3737"/>
    <n v="1068752.1040000001"/>
    <n v="1046360"/>
    <n v="22392.104000000003"/>
    <n v="0"/>
  </r>
  <r>
    <x v="14"/>
    <n v="47109"/>
    <n v="16"/>
    <x v="2"/>
    <s v="Петровский городской округ"/>
    <x v="14"/>
    <n v="1"/>
    <s v="ремонт внутридомовой инженерной системы электроснабжения"/>
    <n v="50"/>
    <s v="пм"/>
    <n v="1773"/>
    <n v="90547.11"/>
    <n v="88650"/>
    <n v="1897.1100000000001"/>
    <n v="0"/>
  </r>
  <r>
    <x v="15"/>
    <n v="8790"/>
    <n v="17"/>
    <x v="2"/>
    <s v="Петровский городской округ"/>
    <x v="15"/>
    <n v="1"/>
    <s v="ремонт крыши"/>
    <n v="520"/>
    <s v="м2"/>
    <n v="5955"/>
    <n v="3162867.24"/>
    <n v="3096600"/>
    <n v="66267.240000000005"/>
    <n v="0"/>
  </r>
  <r>
    <x v="16"/>
    <n v="9128"/>
    <n v="18"/>
    <x v="2"/>
    <s v="Петровский городской округ"/>
    <x v="16"/>
    <n v="1"/>
    <s v="ремонт крыши"/>
    <n v="480"/>
    <s v="м2"/>
    <n v="5955"/>
    <n v="2919569.76"/>
    <n v="2858400"/>
    <n v="61169.760000000009"/>
    <n v="0"/>
  </r>
  <r>
    <x v="17"/>
    <n v="10251"/>
    <n v="19"/>
    <x v="2"/>
    <s v="Петровский городской округ"/>
    <x v="17"/>
    <n v="1"/>
    <s v="ремонт крыши"/>
    <n v="723"/>
    <s v="м2"/>
    <n v="5955"/>
    <n v="4397601.9510000004"/>
    <n v="4305465"/>
    <n v="92136.951000000015"/>
    <n v="0"/>
  </r>
  <r>
    <x v="4"/>
    <m/>
    <m/>
    <x v="1"/>
    <m/>
    <x v="18"/>
    <m/>
    <m/>
    <m/>
    <m/>
    <m/>
    <n v="44150990.436999999"/>
    <n v="43225955"/>
    <n v="925035.43700000003"/>
    <n v="0"/>
  </r>
  <r>
    <x v="18"/>
    <n v="43125"/>
    <n v="20"/>
    <x v="3"/>
    <s v="Петровский городской округ"/>
    <x v="19"/>
    <n v="1"/>
    <s v="ремонт подвального помещения"/>
    <n v="440"/>
    <s v="м2"/>
    <n v="3310"/>
    <n v="1487566.96"/>
    <n v="1456400"/>
    <n v="31166.960000000003"/>
    <n v="0"/>
  </r>
  <r>
    <x v="19"/>
    <n v="9385"/>
    <n v="21"/>
    <x v="3"/>
    <s v="Петровский городской округ"/>
    <x v="20"/>
    <n v="3"/>
    <s v="ремонт внутридомовой инженерной системы газоснабжения"/>
    <n v="175"/>
    <s v="пм"/>
    <n v="3576"/>
    <n v="639192.12"/>
    <n v="625800"/>
    <n v="13392.12"/>
    <n v="0"/>
  </r>
  <r>
    <x v="20"/>
    <n v="8469"/>
    <n v="22"/>
    <x v="3"/>
    <s v="Петровский городской округ"/>
    <x v="21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8"/>
    <n v="8484"/>
    <n v="23"/>
    <x v="3"/>
    <s v="Петровский городской округ"/>
    <x v="8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8"/>
    <n v="8481"/>
    <n v="23"/>
    <x v="3"/>
    <s v="Петровский городской округ"/>
    <x v="8"/>
    <n v="1"/>
    <s v="ремонт внутридомовой инженерной системы теплоснабжения"/>
    <n v="140"/>
    <s v="пм"/>
    <n v="3127"/>
    <n v="447148.49200000003"/>
    <n v="437780"/>
    <n v="9368.4920000000002"/>
    <n v="0"/>
  </r>
  <r>
    <x v="8"/>
    <n v="8483"/>
    <n v="23"/>
    <x v="3"/>
    <s v="Петровский городской округ"/>
    <x v="8"/>
    <n v="1"/>
    <s v="ремонт подвального помещения"/>
    <n v="330"/>
    <s v="м2"/>
    <n v="3310"/>
    <n v="1115675.22"/>
    <n v="1092300"/>
    <n v="23375.22"/>
    <n v="0"/>
  </r>
  <r>
    <x v="15"/>
    <n v="8792"/>
    <n v="24"/>
    <x v="3"/>
    <s v="Петровский городской округ"/>
    <x v="15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5"/>
    <n v="8789"/>
    <n v="24"/>
    <x v="3"/>
    <s v="Петровский городской округ"/>
    <x v="15"/>
    <n v="1"/>
    <s v="ремонт внутридомовой инженерной системы теплоснабжения"/>
    <n v="180"/>
    <s v="пм"/>
    <n v="3127"/>
    <n v="574905.20400000003"/>
    <n v="562860"/>
    <n v="12045.204000000002"/>
    <n v="0"/>
  </r>
  <r>
    <x v="15"/>
    <n v="8791"/>
    <n v="24"/>
    <x v="3"/>
    <s v="Петровский городской округ"/>
    <x v="15"/>
    <n v="1"/>
    <s v="ремонт подвального помещения"/>
    <n v="360"/>
    <s v="м2"/>
    <n v="3310"/>
    <n v="1217100.24"/>
    <n v="1191600"/>
    <n v="25500.240000000002"/>
    <n v="0"/>
  </r>
  <r>
    <x v="5"/>
    <n v="8865"/>
    <n v="25"/>
    <x v="3"/>
    <s v="Петровский городской округ"/>
    <x v="5"/>
    <n v="1"/>
    <s v="ремонт подвального помещения"/>
    <n v="380"/>
    <s v="м2"/>
    <n v="3310"/>
    <n v="1284716.92"/>
    <n v="1257800"/>
    <n v="26916.920000000002"/>
    <n v="0"/>
  </r>
  <r>
    <x v="5"/>
    <n v="8866"/>
    <n v="25"/>
    <x v="3"/>
    <s v="Петровский городской округ"/>
    <x v="5"/>
    <n v="1"/>
    <s v="ремонт внутридомовой инженерной системы газоснабжения"/>
    <n v="60"/>
    <s v="м2"/>
    <n v="3576"/>
    <n v="219151.584"/>
    <n v="214560"/>
    <n v="4591.5840000000007"/>
    <n v="0"/>
  </r>
  <r>
    <x v="7"/>
    <n v="10291"/>
    <n v="26"/>
    <x v="3"/>
    <s v="Петровский городской округ"/>
    <x v="7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0"/>
    <n v="8904"/>
    <n v="27"/>
    <x v="3"/>
    <s v="Петровский городской округ"/>
    <x v="0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0"/>
    <n v="8901"/>
    <n v="27"/>
    <x v="3"/>
    <s v="Петровский городской округ"/>
    <x v="0"/>
    <n v="1"/>
    <s v="ремонт подвального помещения"/>
    <n v="398"/>
    <s v="м2"/>
    <n v="3310"/>
    <n v="1345571.932"/>
    <n v="1317380"/>
    <n v="28191.932000000004"/>
    <n v="0"/>
  </r>
  <r>
    <x v="0"/>
    <n v="8905"/>
    <n v="27"/>
    <x v="3"/>
    <s v="Петровский городской округ"/>
    <x v="0"/>
    <n v="1"/>
    <s v="ремонт внутридомовой инженерной системы теплоснабжения"/>
    <n v="230"/>
    <s v="пм"/>
    <n v="3127"/>
    <n v="734601.09400000004"/>
    <n v="719210"/>
    <n v="15391.094000000001"/>
    <n v="0"/>
  </r>
  <r>
    <x v="21"/>
    <n v="8493"/>
    <n v="28"/>
    <x v="3"/>
    <s v="Петровский городской округ"/>
    <x v="22"/>
    <n v="1"/>
    <s v="ремонт внутридомовой инженерной системы водоотведения"/>
    <n v="120"/>
    <s v="м3"/>
    <n v="3100"/>
    <n v="379960.8"/>
    <n v="372000"/>
    <n v="7960.8000000000011"/>
    <n v="0"/>
  </r>
  <r>
    <x v="21"/>
    <n v="8494"/>
    <n v="28"/>
    <x v="3"/>
    <s v="Петровский городской округ"/>
    <x v="22"/>
    <n v="1"/>
    <s v="ремонт внутридомовой инженерной системы электроснабжения"/>
    <n v="200"/>
    <s v="пм"/>
    <n v="1773"/>
    <n v="362188.44"/>
    <n v="354600"/>
    <n v="7588.4400000000005"/>
    <n v="0"/>
  </r>
  <r>
    <x v="1"/>
    <n v="8912"/>
    <n v="29"/>
    <x v="3"/>
    <s v="Петровский городской округ"/>
    <x v="1"/>
    <n v="1"/>
    <s v="ремонт внутридомовой инженерной системы водоотведения"/>
    <n v="80"/>
    <s v="м2"/>
    <n v="3100"/>
    <n v="253307.2"/>
    <n v="248000"/>
    <n v="5307.2000000000007"/>
    <n v="0"/>
  </r>
  <r>
    <x v="1"/>
    <n v="8913"/>
    <n v="29"/>
    <x v="3"/>
    <s v="Петровский городской округ"/>
    <x v="1"/>
    <n v="1"/>
    <s v="ремонт внутридомовой инженерной системы теплоснабжения"/>
    <n v="180"/>
    <s v="пм"/>
    <n v="3127"/>
    <n v="574905.20400000003"/>
    <n v="562860"/>
    <n v="12045.204000000002"/>
    <n v="0"/>
  </r>
  <r>
    <x v="2"/>
    <n v="8996"/>
    <n v="30"/>
    <x v="3"/>
    <s v="Петровский городской округ"/>
    <x v="2"/>
    <n v="1"/>
    <s v="ремонт подвального помещения"/>
    <n v="460"/>
    <s v="м2"/>
    <n v="3310"/>
    <n v="1555183.64"/>
    <n v="1522600"/>
    <n v="32583.640000000003"/>
    <n v="0"/>
  </r>
  <r>
    <x v="2"/>
    <n v="8993"/>
    <n v="30"/>
    <x v="3"/>
    <s v="Петровский городской округ"/>
    <x v="2"/>
    <n v="1"/>
    <s v="ремонт внутридомовой инженерной системы теплоснабжения"/>
    <n v="80"/>
    <s v="пм"/>
    <n v="3127"/>
    <n v="255513.424"/>
    <n v="250160"/>
    <n v="5353.4240000000009"/>
    <n v="0"/>
  </r>
  <r>
    <x v="9"/>
    <n v="9045"/>
    <n v="31"/>
    <x v="3"/>
    <s v="Петровский городской округ"/>
    <x v="9"/>
    <n v="1"/>
    <s v="ремонт внутридомовой инженерной системы теплоснабжения"/>
    <n v="240"/>
    <s v="пм"/>
    <n v="3127"/>
    <n v="766540.272"/>
    <n v="750480"/>
    <n v="16060.272000000003"/>
    <n v="0"/>
  </r>
  <r>
    <x v="9"/>
    <n v="9041"/>
    <n v="31"/>
    <x v="3"/>
    <s v="Петровский городской округ"/>
    <x v="9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9"/>
    <n v="9042"/>
    <n v="31"/>
    <x v="3"/>
    <s v="Петровский городской округ"/>
    <x v="9"/>
    <n v="1"/>
    <s v="ремонт внутридомовой инженерной системы холодного водоснабжения"/>
    <n v="80"/>
    <s v="пм"/>
    <n v="2710"/>
    <n v="221439.52"/>
    <n v="216800"/>
    <n v="4639.5200000000004"/>
    <n v="0"/>
  </r>
  <r>
    <x v="9"/>
    <n v="9044"/>
    <n v="31"/>
    <x v="3"/>
    <s v="Петровский городской округ"/>
    <x v="9"/>
    <n v="1"/>
    <s v="ремонт подвального помещения"/>
    <n v="18"/>
    <s v="м2"/>
    <n v="3310"/>
    <n v="60855.012000000002"/>
    <n v="59580"/>
    <n v="1275.0120000000002"/>
    <n v="0"/>
  </r>
  <r>
    <x v="3"/>
    <n v="9052"/>
    <n v="32"/>
    <x v="3"/>
    <s v="Петровский городской округ"/>
    <x v="3"/>
    <n v="1"/>
    <s v="ремонт внутридомовой инженерной системы водоотведения"/>
    <n v="100"/>
    <s v="пм"/>
    <n v="3100"/>
    <n v="316634"/>
    <n v="310000"/>
    <n v="6634.0000000000009"/>
    <n v="0"/>
  </r>
  <r>
    <x v="10"/>
    <n v="9073"/>
    <n v="33"/>
    <x v="3"/>
    <s v="Петровский городской округ"/>
    <x v="10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16"/>
    <n v="9130"/>
    <n v="34"/>
    <x v="3"/>
    <s v="Петровский городской округ"/>
    <x v="16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6"/>
    <n v="9129"/>
    <n v="34"/>
    <x v="3"/>
    <s v="Петровский городской округ"/>
    <x v="16"/>
    <n v="1"/>
    <s v="ремонт фасада"/>
    <n v="580"/>
    <s v="м2"/>
    <n v="3737"/>
    <n v="2213843.6439999999"/>
    <n v="2167460"/>
    <n v="46383.644000000008"/>
    <n v="0"/>
  </r>
  <r>
    <x v="16"/>
    <n v="9126"/>
    <n v="34"/>
    <x v="3"/>
    <s v="Петровский городской округ"/>
    <x v="16"/>
    <n v="1"/>
    <s v="ремонт внутридомовой инженерной системы водоотведения"/>
    <n v="70"/>
    <s v="пм"/>
    <n v="3100"/>
    <n v="221643.8"/>
    <n v="217000"/>
    <n v="4643.8"/>
    <n v="0"/>
  </r>
  <r>
    <x v="16"/>
    <n v="9127"/>
    <n v="34"/>
    <x v="3"/>
    <s v="Петровский городской округ"/>
    <x v="16"/>
    <n v="1"/>
    <s v="ремонт внутридомовой инженерной системы теплоснабжения"/>
    <n v="120"/>
    <s v="пм"/>
    <n v="3127"/>
    <n v="383270.136"/>
    <n v="375240"/>
    <n v="8030.1360000000013"/>
    <n v="0"/>
  </r>
  <r>
    <x v="16"/>
    <n v="9131"/>
    <n v="34"/>
    <x v="3"/>
    <s v="Петровский городской округ"/>
    <x v="16"/>
    <n v="1"/>
    <s v="ремонт подвального помещения"/>
    <n v="340"/>
    <s v="м2"/>
    <n v="3310"/>
    <n v="1149483.56"/>
    <n v="1125400"/>
    <n v="24083.56"/>
    <n v="0"/>
  </r>
  <r>
    <x v="22"/>
    <n v="9231"/>
    <n v="35"/>
    <x v="3"/>
    <s v="Петровский городской округ"/>
    <x v="23"/>
    <n v="1"/>
    <s v="ремонт внутридомовой инженерной системы газоснабжения"/>
    <n v="160"/>
    <s v="пм"/>
    <n v="3576"/>
    <n v="584404.22400000005"/>
    <n v="572160"/>
    <n v="12244.224000000002"/>
    <n v="0"/>
  </r>
  <r>
    <x v="11"/>
    <n v="9264"/>
    <n v="36"/>
    <x v="3"/>
    <s v="Петровский городской округ"/>
    <x v="11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1"/>
    <n v="9265"/>
    <n v="36"/>
    <x v="3"/>
    <s v="Петровский городской округ"/>
    <x v="11"/>
    <n v="1"/>
    <s v="ремонт подвального помещения"/>
    <n v="360"/>
    <s v="м2"/>
    <n v="3310"/>
    <n v="1217100.24"/>
    <n v="1191600"/>
    <n v="25500.240000000002"/>
    <n v="0"/>
  </r>
  <r>
    <x v="12"/>
    <n v="9310"/>
    <n v="37"/>
    <x v="3"/>
    <s v="Петровский городской округ"/>
    <x v="12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2"/>
    <n v="9309"/>
    <n v="37"/>
    <x v="3"/>
    <s v="Петровский городской округ"/>
    <x v="12"/>
    <n v="1"/>
    <s v="ремонт подвального помещения"/>
    <n v="340"/>
    <s v="м2"/>
    <n v="3310"/>
    <n v="1149483.56"/>
    <n v="1125400"/>
    <n v="24083.56"/>
    <n v="0"/>
  </r>
  <r>
    <x v="13"/>
    <n v="9333"/>
    <n v="38"/>
    <x v="3"/>
    <s v="Петровский городской округ"/>
    <x v="13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3"/>
    <n v="9334"/>
    <n v="38"/>
    <x v="3"/>
    <s v="Петровский городской округ"/>
    <x v="13"/>
    <n v="1"/>
    <s v="ремонт подвального помещения"/>
    <n v="180"/>
    <s v="м2"/>
    <n v="3310"/>
    <n v="608550.12"/>
    <n v="595800"/>
    <n v="12750.12"/>
    <n v="0"/>
  </r>
  <r>
    <x v="23"/>
    <n v="6270"/>
    <n v="39"/>
    <x v="3"/>
    <s v="Петровский городской округ"/>
    <x v="24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24"/>
    <n v="9373"/>
    <n v="40"/>
    <x v="3"/>
    <s v="Петровский городской округ"/>
    <x v="25"/>
    <n v="1"/>
    <s v="ремонт внутридомовой инженерной системы газоснабжения"/>
    <n v="55"/>
    <s v="пм"/>
    <n v="3576"/>
    <n v="200888.95199999999"/>
    <n v="196680"/>
    <n v="4208.9520000000002"/>
    <n v="0"/>
  </r>
  <r>
    <x v="24"/>
    <n v="9372"/>
    <n v="40"/>
    <x v="3"/>
    <s v="Петровский городской округ"/>
    <x v="25"/>
    <n v="1"/>
    <s v="ремонт фасада"/>
    <n v="560"/>
    <s v="м2"/>
    <n v="3737"/>
    <n v="2137504.2080000001"/>
    <n v="2092720"/>
    <n v="44784.208000000006"/>
    <n v="0"/>
  </r>
  <r>
    <x v="24"/>
    <n v="9374"/>
    <n v="40"/>
    <x v="3"/>
    <s v="Петровский городской округ"/>
    <x v="25"/>
    <n v="1"/>
    <s v="ремонт подвального помещения"/>
    <n v="400"/>
    <s v="м2"/>
    <n v="3310"/>
    <n v="1352333.6"/>
    <n v="1324000"/>
    <n v="28333.600000000002"/>
    <n v="0"/>
  </r>
  <r>
    <x v="25"/>
    <n v="9576"/>
    <n v="41"/>
    <x v="3"/>
    <s v="Петровский городской округ"/>
    <x v="26"/>
    <n v="1"/>
    <s v="ремонт внутридомовой инженерной системы холодного водоснабжения"/>
    <n v="80"/>
    <s v="пм"/>
    <n v="2710"/>
    <n v="221439.52"/>
    <n v="216800"/>
    <n v="4639.5200000000004"/>
    <n v="0"/>
  </r>
  <r>
    <x v="26"/>
    <n v="9562"/>
    <n v="42"/>
    <x v="3"/>
    <s v="Петровский городской округ"/>
    <x v="27"/>
    <n v="1"/>
    <s v="ремонт внутридомовой инженерной системы газоснабжения"/>
    <n v="40"/>
    <s v="пм"/>
    <n v="3576"/>
    <n v="146101.05600000001"/>
    <n v="143040"/>
    <n v="3061.0560000000005"/>
    <n v="0"/>
  </r>
  <r>
    <x v="26"/>
    <n v="9565"/>
    <n v="42"/>
    <x v="3"/>
    <s v="Петровский городской округ"/>
    <x v="27"/>
    <n v="1"/>
    <s v="ремонт внутридомовой инженерной системы холодного водоснабжения"/>
    <n v="80"/>
    <s v="пм"/>
    <n v="2710"/>
    <n v="221439.52"/>
    <n v="216800"/>
    <n v="4639.5200000000004"/>
    <n v="0"/>
  </r>
  <r>
    <x v="27"/>
    <n v="10313"/>
    <n v="43"/>
    <x v="3"/>
    <s v="Петровский городской округ"/>
    <x v="28"/>
    <n v="1"/>
    <s v="ремонт внутридомовой инженерной системы газоснабжения"/>
    <n v="15"/>
    <s v="пм"/>
    <n v="3576"/>
    <n v="54787.896000000001"/>
    <n v="53640"/>
    <n v="1147.8960000000002"/>
    <n v="0"/>
  </r>
  <r>
    <x v="28"/>
    <n v="9596"/>
    <n v="44"/>
    <x v="3"/>
    <s v="Петровский городской округ"/>
    <x v="29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29"/>
    <n v="93163"/>
    <n v="45"/>
    <x v="3"/>
    <s v="Петровский городской округ"/>
    <x v="30"/>
    <n v="1"/>
    <s v="ремонт внутридомовой инженерной системы газоснабжения"/>
    <n v="28"/>
    <s v="пм"/>
    <n v="3576"/>
    <n v="102270.7392"/>
    <n v="100128"/>
    <n v="2142.7392000000004"/>
    <n v="0"/>
  </r>
  <r>
    <x v="30"/>
    <n v="93199"/>
    <n v="46"/>
    <x v="3"/>
    <s v="Петровский городской округ"/>
    <x v="31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0"/>
    <n v="93198"/>
    <n v="46"/>
    <x v="3"/>
    <s v="Петровский городской округ"/>
    <x v="31"/>
    <n v="1"/>
    <s v="ремонт фасада"/>
    <n v="280"/>
    <s v="м2"/>
    <n v="3737"/>
    <n v="1068752.1040000001"/>
    <n v="1046360"/>
    <n v="22392.104000000003"/>
    <n v="0"/>
  </r>
  <r>
    <x v="30"/>
    <n v="93201"/>
    <n v="46"/>
    <x v="3"/>
    <s v="Петровский городской округ"/>
    <x v="31"/>
    <n v="1"/>
    <s v="ремонт крыши"/>
    <n v="300"/>
    <s v="м2"/>
    <n v="5955"/>
    <n v="1824731.1"/>
    <n v="1786500"/>
    <n v="38231.100000000006"/>
    <n v="0"/>
  </r>
  <r>
    <x v="31"/>
    <n v="93220"/>
    <n v="47"/>
    <x v="3"/>
    <s v="Петровский городской округ"/>
    <x v="32"/>
    <n v="1"/>
    <s v="ремонт внутридомовой инженерной системы газоснабжения"/>
    <n v="27"/>
    <s v="пм"/>
    <n v="3576"/>
    <n v="98618.212799999994"/>
    <n v="96552"/>
    <n v="2066.2128000000002"/>
    <n v="0"/>
  </r>
  <r>
    <x v="31"/>
    <n v="93221"/>
    <n v="47"/>
    <x v="3"/>
    <s v="Петровский городской округ"/>
    <x v="32"/>
    <n v="1"/>
    <s v="ремонт фасада"/>
    <n v="280"/>
    <s v="м2"/>
    <n v="3737"/>
    <n v="1068752.1040000001"/>
    <n v="1046360"/>
    <n v="22392.104000000003"/>
    <n v="0"/>
  </r>
  <r>
    <x v="32"/>
    <n v="93126"/>
    <n v="48"/>
    <x v="3"/>
    <s v="Петровский городской округ"/>
    <x v="33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3"/>
    <n v="10046"/>
    <n v="49"/>
    <x v="3"/>
    <s v="Петровский городской округ"/>
    <x v="34"/>
    <n v="1"/>
    <s v="ремонт внутридомовой инженерной системы газоснабжения"/>
    <n v="40"/>
    <s v="пм"/>
    <n v="3576"/>
    <n v="146101.05600000001"/>
    <n v="143040"/>
    <n v="3061.0560000000005"/>
    <n v="0"/>
  </r>
  <r>
    <x v="33"/>
    <n v="10050"/>
    <n v="49"/>
    <x v="3"/>
    <s v="Петровский городской округ"/>
    <x v="34"/>
    <n v="1"/>
    <s v="ремонт внутридомовой инженерной системы водоотведения"/>
    <n v="50"/>
    <s v="пм"/>
    <n v="3576"/>
    <n v="182626.32"/>
    <n v="178800"/>
    <n v="3826.3200000000006"/>
    <n v="0"/>
  </r>
  <r>
    <x v="34"/>
    <n v="10060"/>
    <n v="50"/>
    <x v="3"/>
    <s v="Петровский городской округ"/>
    <x v="35"/>
    <n v="1"/>
    <s v="ремонт внутридомовой инженерной системы газоснабжения"/>
    <n v="40"/>
    <s v="пм"/>
    <n v="3576"/>
    <n v="146101.05600000001"/>
    <n v="143040"/>
    <n v="3061.0560000000005"/>
    <n v="0"/>
  </r>
  <r>
    <x v="34"/>
    <n v="10055"/>
    <n v="50"/>
    <x v="3"/>
    <s v="Петровский городской округ"/>
    <x v="35"/>
    <n v="1"/>
    <s v="ремонт фасада"/>
    <n v="320"/>
    <s v="м2"/>
    <n v="3737"/>
    <n v="1221430.976"/>
    <n v="1195840"/>
    <n v="25590.976000000002"/>
    <n v="0"/>
  </r>
  <r>
    <x v="34"/>
    <n v="10056"/>
    <n v="50"/>
    <x v="3"/>
    <s v="Петровский городской округ"/>
    <x v="35"/>
    <n v="1"/>
    <s v="ремонт подвального помещения"/>
    <n v="112"/>
    <s v="м2"/>
    <n v="3310"/>
    <n v="378653.408"/>
    <n v="370720"/>
    <n v="7933.4080000000013"/>
    <n v="0"/>
  </r>
  <r>
    <x v="35"/>
    <n v="10067"/>
    <n v="51"/>
    <x v="3"/>
    <s v="Петровский городской округ"/>
    <x v="36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35"/>
    <n v="10068"/>
    <n v="51"/>
    <x v="3"/>
    <s v="Петровский городской округ"/>
    <x v="36"/>
    <n v="1"/>
    <s v="ремонт фасада"/>
    <n v="620"/>
    <s v="м2"/>
    <n v="3737"/>
    <n v="2366522.5159999998"/>
    <n v="2316940"/>
    <n v="49582.516000000003"/>
    <n v="0"/>
  </r>
  <r>
    <x v="36"/>
    <n v="10149"/>
    <n v="52"/>
    <x v="3"/>
    <s v="Петровский городской округ"/>
    <x v="37"/>
    <n v="1"/>
    <s v="ремонт внутридомовой инженерной системы горячего водоснабжения"/>
    <n v="170"/>
    <s v="пм"/>
    <n v="2710"/>
    <n v="470558.98"/>
    <n v="460700"/>
    <n v="9858.9800000000014"/>
    <n v="0"/>
  </r>
  <r>
    <x v="36"/>
    <n v="10150"/>
    <n v="52"/>
    <x v="3"/>
    <s v="Петровский городской округ"/>
    <x v="37"/>
    <n v="1"/>
    <s v="ремонт внутридомовой инженерной системы холодного водоснабжения"/>
    <n v="170"/>
    <s v="пм"/>
    <n v="2710"/>
    <n v="470558.98"/>
    <n v="460700"/>
    <n v="9858.9800000000014"/>
    <n v="0"/>
  </r>
  <r>
    <x v="37"/>
    <n v="10265"/>
    <n v="53"/>
    <x v="3"/>
    <s v="Петровский городской округ"/>
    <x v="38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8"/>
    <n v="10273"/>
    <n v="54"/>
    <x v="3"/>
    <s v="Петровский городской округ"/>
    <x v="39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4"/>
    <n v="47110"/>
    <n v="55"/>
    <x v="3"/>
    <s v="Петровский городской округ"/>
    <x v="14"/>
    <n v="1"/>
    <s v="ремонт подвального помещения"/>
    <n v="180"/>
    <s v="м2"/>
    <n v="3310"/>
    <n v="608550.12"/>
    <n v="595800"/>
    <n v="12750.12"/>
    <n v="0"/>
  </r>
  <r>
    <x v="14"/>
    <n v="47108"/>
    <n v="55"/>
    <x v="3"/>
    <s v="Петровский городской округ"/>
    <x v="14"/>
    <n v="1"/>
    <s v="ремонт фасада"/>
    <n v="280"/>
    <s v="м2"/>
    <n v="3737"/>
    <n v="1068752.1040000001"/>
    <n v="1046360"/>
    <n v="22392.104000000003"/>
    <n v="0"/>
  </r>
  <r>
    <x v="4"/>
    <m/>
    <m/>
    <x v="1"/>
    <m/>
    <x v="40"/>
    <m/>
    <m/>
    <m/>
    <m/>
    <m/>
    <n v="40725454.865999997"/>
    <n v="39872190"/>
    <n v="853264.86599999992"/>
    <n v="0"/>
  </r>
  <r>
    <x v="4"/>
    <m/>
    <m/>
    <x v="1"/>
    <m/>
    <x v="41"/>
    <m/>
    <m/>
    <m/>
    <m/>
    <m/>
    <n v="88292476.747000009"/>
    <n v="86442605"/>
    <n v="1849871.747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B3:E63" firstHeaderRow="1" firstDataRow="1" firstDataCol="3"/>
  <pivotFields count="15">
    <pivotField axis="axisRow" outline="0" showAll="0" defaultSubtotal="0">
      <items count="40">
        <item x="23"/>
        <item x="20"/>
        <item x="8"/>
        <item x="21"/>
        <item x="15"/>
        <item x="5"/>
        <item x="6"/>
        <item x="0"/>
        <item x="1"/>
        <item x="2"/>
        <item x="9"/>
        <item x="3"/>
        <item x="10"/>
        <item m="1" x="39"/>
        <item x="16"/>
        <item x="22"/>
        <item x="11"/>
        <item x="12"/>
        <item x="13"/>
        <item x="24"/>
        <item x="19"/>
        <item x="26"/>
        <item x="25"/>
        <item x="28"/>
        <item x="33"/>
        <item x="34"/>
        <item x="35"/>
        <item x="36"/>
        <item x="37"/>
        <item x="38"/>
        <item x="7"/>
        <item x="27"/>
        <item x="18"/>
        <item x="14"/>
        <item x="32"/>
        <item x="29"/>
        <item x="30"/>
        <item x="31"/>
        <item x="4"/>
        <item x="1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axis="axisRow" outline="0" showAll="0" defaultSubtotal="0">
      <items count="4">
        <item x="0"/>
        <item x="2"/>
        <item x="3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Row" outline="0" showAll="0" defaultSubtotal="0">
      <items count="43">
        <item x="21"/>
        <item x="15"/>
        <item x="5"/>
        <item x="6"/>
        <item x="7"/>
        <item x="0"/>
        <item x="22"/>
        <item x="1"/>
        <item x="8"/>
        <item x="2"/>
        <item x="9"/>
        <item x="3"/>
        <item x="10"/>
        <item m="1" x="42"/>
        <item x="16"/>
        <item x="23"/>
        <item x="11"/>
        <item x="12"/>
        <item x="13"/>
        <item x="24"/>
        <item x="25"/>
        <item x="20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"/>
        <item x="18"/>
        <item x="40"/>
        <item x="41"/>
        <item x="19"/>
        <item x="14"/>
        <item x="1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dataField="1" numFmtId="4" showAll="0"/>
    <pivotField numFmtId="4" showAll="0"/>
    <pivotField numFmtId="4" showAll="0"/>
    <pivotField numFmtId="4" showAll="0"/>
  </pivotFields>
  <rowFields count="3">
    <field x="0"/>
    <field x="5"/>
    <field x="3"/>
  </rowFields>
  <rowItems count="60">
    <i>
      <x/>
      <x v="19"/>
      <x v="2"/>
    </i>
    <i>
      <x v="1"/>
      <x/>
      <x v="2"/>
    </i>
    <i>
      <x v="2"/>
      <x v="8"/>
      <x v="1"/>
    </i>
    <i r="2">
      <x v="2"/>
    </i>
    <i>
      <x v="3"/>
      <x v="6"/>
      <x v="2"/>
    </i>
    <i>
      <x v="4"/>
      <x v="1"/>
      <x v="1"/>
    </i>
    <i r="2">
      <x v="2"/>
    </i>
    <i>
      <x v="5"/>
      <x v="2"/>
      <x v="1"/>
    </i>
    <i r="2">
      <x v="2"/>
    </i>
    <i>
      <x v="6"/>
      <x v="3"/>
      <x v="1"/>
    </i>
    <i>
      <x v="7"/>
      <x v="5"/>
      <x/>
    </i>
    <i r="2">
      <x v="1"/>
    </i>
    <i r="2">
      <x v="2"/>
    </i>
    <i>
      <x v="8"/>
      <x v="7"/>
      <x/>
    </i>
    <i r="2">
      <x v="2"/>
    </i>
    <i>
      <x v="9"/>
      <x v="9"/>
      <x/>
    </i>
    <i r="2">
      <x v="1"/>
    </i>
    <i r="2">
      <x v="2"/>
    </i>
    <i>
      <x v="10"/>
      <x v="10"/>
      <x v="1"/>
    </i>
    <i r="2">
      <x v="2"/>
    </i>
    <i>
      <x v="11"/>
      <x v="11"/>
      <x/>
    </i>
    <i r="2">
      <x v="2"/>
    </i>
    <i>
      <x v="12"/>
      <x v="12"/>
      <x v="1"/>
    </i>
    <i r="2">
      <x v="2"/>
    </i>
    <i>
      <x v="14"/>
      <x v="14"/>
      <x v="1"/>
    </i>
    <i r="2">
      <x v="2"/>
    </i>
    <i>
      <x v="15"/>
      <x v="15"/>
      <x v="2"/>
    </i>
    <i>
      <x v="16"/>
      <x v="16"/>
      <x v="1"/>
    </i>
    <i r="2">
      <x v="2"/>
    </i>
    <i>
      <x v="17"/>
      <x v="17"/>
      <x v="1"/>
    </i>
    <i r="2">
      <x v="2"/>
    </i>
    <i>
      <x v="18"/>
      <x v="18"/>
      <x v="1"/>
    </i>
    <i r="2">
      <x v="2"/>
    </i>
    <i>
      <x v="19"/>
      <x v="20"/>
      <x v="2"/>
    </i>
    <i>
      <x v="20"/>
      <x v="21"/>
      <x v="2"/>
    </i>
    <i>
      <x v="21"/>
      <x v="23"/>
      <x v="2"/>
    </i>
    <i>
      <x v="22"/>
      <x v="22"/>
      <x v="2"/>
    </i>
    <i>
      <x v="23"/>
      <x v="25"/>
      <x v="2"/>
    </i>
    <i>
      <x v="24"/>
      <x v="30"/>
      <x v="2"/>
    </i>
    <i>
      <x v="25"/>
      <x v="31"/>
      <x v="2"/>
    </i>
    <i>
      <x v="26"/>
      <x v="32"/>
      <x v="2"/>
    </i>
    <i>
      <x v="27"/>
      <x v="33"/>
      <x v="2"/>
    </i>
    <i>
      <x v="28"/>
      <x v="34"/>
      <x v="2"/>
    </i>
    <i>
      <x v="29"/>
      <x v="35"/>
      <x v="2"/>
    </i>
    <i>
      <x v="30"/>
      <x v="4"/>
      <x v="1"/>
    </i>
    <i r="2">
      <x v="2"/>
    </i>
    <i>
      <x v="31"/>
      <x v="24"/>
      <x v="2"/>
    </i>
    <i>
      <x v="32"/>
      <x v="40"/>
      <x v="2"/>
    </i>
    <i>
      <x v="33"/>
      <x v="41"/>
      <x v="1"/>
    </i>
    <i r="2">
      <x v="2"/>
    </i>
    <i>
      <x v="34"/>
      <x v="29"/>
      <x v="2"/>
    </i>
    <i>
      <x v="35"/>
      <x v="26"/>
      <x v="2"/>
    </i>
    <i>
      <x v="36"/>
      <x v="27"/>
      <x v="2"/>
    </i>
    <i>
      <x v="37"/>
      <x v="28"/>
      <x v="2"/>
    </i>
    <i>
      <x v="38"/>
      <x v="36"/>
      <x v="3"/>
    </i>
    <i r="1">
      <x v="37"/>
      <x v="3"/>
    </i>
    <i r="1">
      <x v="38"/>
      <x v="3"/>
    </i>
    <i r="1">
      <x v="39"/>
      <x v="3"/>
    </i>
    <i>
      <x v="39"/>
      <x v="42"/>
      <x v="1"/>
    </i>
    <i t="grand">
      <x/>
    </i>
  </rowItems>
  <colItems count="1">
    <i/>
  </colItems>
  <dataFields count="1">
    <dataField name="Сумма по полю Стоимость всего" fld="11" baseField="3" baseItem="2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8"/>
  <sheetViews>
    <sheetView tabSelected="1" topLeftCell="E1" zoomScale="70" zoomScaleNormal="70" workbookViewId="0">
      <selection activeCell="I1" sqref="I1"/>
    </sheetView>
  </sheetViews>
  <sheetFormatPr defaultColWidth="9.140625" defaultRowHeight="15" x14ac:dyDescent="0.25"/>
  <cols>
    <col min="1" max="1" width="8.7109375" bestFit="1" customWidth="1"/>
    <col min="2" max="2" width="8.7109375" customWidth="1"/>
    <col min="3" max="3" width="13.5703125" style="3" customWidth="1"/>
    <col min="4" max="4" width="34.5703125" customWidth="1"/>
    <col min="5" max="5" width="44.140625" customWidth="1"/>
    <col min="6" max="6" width="18.140625" customWidth="1"/>
    <col min="7" max="7" width="12.28515625" customWidth="1"/>
    <col min="8" max="8" width="17.5703125" customWidth="1"/>
    <col min="9" max="9" width="12.7109375" style="7" customWidth="1"/>
    <col min="10" max="10" width="13.5703125" style="7" customWidth="1"/>
    <col min="11" max="11" width="12.7109375" style="7" customWidth="1"/>
    <col min="12" max="12" width="15.42578125" style="1" bestFit="1" customWidth="1"/>
    <col min="13" max="13" width="15.28515625" style="1" customWidth="1"/>
    <col min="14" max="14" width="15.7109375" style="1" customWidth="1"/>
    <col min="15" max="15" width="12.42578125" customWidth="1"/>
    <col min="16" max="16" width="11" customWidth="1"/>
    <col min="17" max="17" width="12.28515625" customWidth="1"/>
    <col min="18" max="18" width="17.28515625" style="22" customWidth="1"/>
    <col min="19" max="19" width="11.7109375" style="22" customWidth="1"/>
    <col min="20" max="20" width="10.85546875" style="22" customWidth="1"/>
    <col min="21" max="21" width="13.140625" style="22" customWidth="1"/>
    <col min="22" max="22" width="17.5703125" style="22" customWidth="1"/>
    <col min="23" max="23" width="14.85546875" customWidth="1"/>
  </cols>
  <sheetData>
    <row r="1" spans="1:23" s="22" customFormat="1" ht="31.5" customHeight="1" x14ac:dyDescent="0.3">
      <c r="A1" s="16"/>
      <c r="B1" s="16"/>
      <c r="C1" s="17"/>
      <c r="D1" s="16"/>
      <c r="E1" s="18"/>
      <c r="F1" s="17"/>
      <c r="G1" s="16"/>
      <c r="H1" s="16"/>
      <c r="I1" s="19"/>
      <c r="J1" s="17"/>
      <c r="K1" s="17"/>
      <c r="L1" s="20"/>
      <c r="M1" s="20"/>
      <c r="N1" s="20"/>
      <c r="O1" s="26"/>
      <c r="P1" s="170" t="s">
        <v>121</v>
      </c>
      <c r="Q1" s="171"/>
      <c r="R1" s="171"/>
      <c r="S1" s="171"/>
      <c r="T1" s="171"/>
      <c r="U1" s="171"/>
      <c r="V1" s="171"/>
      <c r="W1" s="171"/>
    </row>
    <row r="2" spans="1:23" s="22" customFormat="1" ht="15" customHeight="1" x14ac:dyDescent="0.3">
      <c r="A2" s="16"/>
      <c r="B2" s="16"/>
      <c r="C2" s="17"/>
      <c r="D2" s="19"/>
      <c r="E2" s="18"/>
      <c r="F2" s="17"/>
      <c r="G2" s="16"/>
      <c r="H2" s="16"/>
      <c r="I2" s="19"/>
      <c r="J2" s="17"/>
      <c r="K2" s="17"/>
      <c r="L2" s="20"/>
      <c r="M2" s="20"/>
      <c r="N2" s="20"/>
      <c r="O2" s="26"/>
      <c r="P2" s="171"/>
      <c r="Q2" s="171"/>
      <c r="R2" s="171"/>
      <c r="S2" s="171"/>
      <c r="T2" s="171"/>
      <c r="U2" s="171"/>
      <c r="V2" s="171"/>
      <c r="W2" s="171"/>
    </row>
    <row r="3" spans="1:23" s="22" customFormat="1" ht="19.5" customHeight="1" x14ac:dyDescent="0.3">
      <c r="A3" s="16"/>
      <c r="B3" s="16"/>
      <c r="C3" s="17"/>
      <c r="D3" s="16"/>
      <c r="E3" s="18"/>
      <c r="F3" s="17"/>
      <c r="G3" s="16"/>
      <c r="H3" s="16"/>
      <c r="I3" s="19"/>
      <c r="J3" s="17"/>
      <c r="K3" s="17"/>
      <c r="L3" s="20"/>
      <c r="M3" s="20"/>
      <c r="N3" s="20"/>
      <c r="O3" s="26"/>
      <c r="P3" s="171"/>
      <c r="Q3" s="171"/>
      <c r="R3" s="171"/>
      <c r="S3" s="171"/>
      <c r="T3" s="171"/>
      <c r="U3" s="171"/>
      <c r="V3" s="171"/>
      <c r="W3" s="171"/>
    </row>
    <row r="4" spans="1:23" s="22" customFormat="1" ht="35.25" customHeight="1" x14ac:dyDescent="0.3">
      <c r="A4" s="16"/>
      <c r="B4" s="16"/>
      <c r="C4" s="17"/>
      <c r="D4" s="19"/>
      <c r="E4" s="18"/>
      <c r="F4" s="17"/>
      <c r="G4" s="16"/>
      <c r="H4" s="16"/>
      <c r="I4" s="19"/>
      <c r="J4" s="17"/>
      <c r="K4" s="17"/>
      <c r="L4" s="20"/>
      <c r="M4" s="20"/>
      <c r="N4" s="20"/>
      <c r="O4" s="26"/>
      <c r="P4" s="171"/>
      <c r="Q4" s="171"/>
      <c r="R4" s="171"/>
      <c r="S4" s="171"/>
      <c r="T4" s="171"/>
      <c r="U4" s="171"/>
      <c r="V4" s="171"/>
      <c r="W4" s="171"/>
    </row>
    <row r="5" spans="1:23" s="22" customFormat="1" ht="45" customHeight="1" x14ac:dyDescent="0.3">
      <c r="A5" s="16"/>
      <c r="B5" s="16"/>
      <c r="C5" s="17"/>
      <c r="D5" s="16"/>
      <c r="E5" s="18"/>
      <c r="F5" s="17"/>
      <c r="G5" s="16"/>
      <c r="H5" s="16"/>
      <c r="I5" s="19"/>
      <c r="J5" s="17"/>
      <c r="K5" s="17"/>
      <c r="L5" s="20"/>
      <c r="M5" s="20"/>
      <c r="N5" s="20"/>
      <c r="O5" s="23"/>
      <c r="P5" s="171"/>
      <c r="Q5" s="171"/>
      <c r="R5" s="171"/>
      <c r="S5" s="171"/>
      <c r="T5" s="171"/>
      <c r="U5" s="171"/>
      <c r="V5" s="171"/>
      <c r="W5" s="171"/>
    </row>
    <row r="6" spans="1:23" s="22" customFormat="1" ht="24" customHeight="1" x14ac:dyDescent="0.3">
      <c r="A6" s="16"/>
      <c r="B6" s="16"/>
      <c r="C6" s="17"/>
      <c r="D6" s="16"/>
      <c r="E6" s="18"/>
      <c r="F6" s="17"/>
      <c r="G6" s="16"/>
      <c r="H6" s="16"/>
      <c r="I6" s="19"/>
      <c r="J6" s="17"/>
      <c r="K6" s="17"/>
      <c r="L6" s="20"/>
      <c r="M6" s="20"/>
      <c r="N6" s="20"/>
      <c r="O6" s="23"/>
      <c r="P6" s="171"/>
      <c r="Q6" s="171"/>
      <c r="R6" s="171"/>
      <c r="S6" s="171"/>
      <c r="T6" s="171"/>
      <c r="U6" s="171"/>
      <c r="V6" s="171"/>
      <c r="W6" s="171"/>
    </row>
    <row r="7" spans="1:23" s="22" customFormat="1" ht="20.25" customHeight="1" x14ac:dyDescent="0.25">
      <c r="A7" s="16"/>
      <c r="B7" s="16"/>
      <c r="C7" s="17"/>
      <c r="D7" s="16"/>
      <c r="E7" s="18"/>
      <c r="F7" s="17"/>
      <c r="G7" s="16"/>
      <c r="H7" s="16"/>
      <c r="I7" s="19"/>
      <c r="J7" s="17"/>
      <c r="K7" s="17"/>
      <c r="L7" s="20"/>
      <c r="M7" s="20"/>
      <c r="N7" s="20"/>
      <c r="O7" s="21"/>
      <c r="P7" s="171"/>
      <c r="Q7" s="171"/>
      <c r="R7" s="171"/>
      <c r="S7" s="171"/>
      <c r="T7" s="171"/>
      <c r="U7" s="171"/>
      <c r="V7" s="171"/>
      <c r="W7" s="171"/>
    </row>
    <row r="8" spans="1:23" s="22" customFormat="1" ht="21" customHeight="1" x14ac:dyDescent="0.2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</row>
    <row r="9" spans="1:23" s="22" customFormat="1" ht="21" customHeight="1" x14ac:dyDescent="0.25">
      <c r="A9" s="142" t="s">
        <v>119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</row>
    <row r="10" spans="1:23" s="22" customFormat="1" ht="35.450000000000003" customHeight="1" x14ac:dyDescent="0.25">
      <c r="A10" s="143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</row>
    <row r="11" spans="1:23" s="22" customFormat="1" ht="30.75" customHeight="1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146" t="s">
        <v>27</v>
      </c>
      <c r="Q11" s="146"/>
      <c r="R11" s="146"/>
      <c r="S11" s="146"/>
      <c r="T11" s="146"/>
      <c r="U11" s="146"/>
      <c r="V11" s="146"/>
      <c r="W11" s="146"/>
    </row>
    <row r="12" spans="1:23" s="22" customFormat="1" ht="45" customHeight="1" x14ac:dyDescent="0.25">
      <c r="A12" s="145" t="s">
        <v>112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</row>
    <row r="13" spans="1:23" s="58" customFormat="1" ht="33" customHeight="1" x14ac:dyDescent="0.25">
      <c r="A13" s="137" t="s">
        <v>60</v>
      </c>
      <c r="B13" s="137" t="s">
        <v>62</v>
      </c>
      <c r="C13" s="137" t="s">
        <v>15</v>
      </c>
      <c r="D13" s="137" t="s">
        <v>19</v>
      </c>
      <c r="E13" s="137" t="s">
        <v>13</v>
      </c>
      <c r="F13" s="137" t="s">
        <v>61</v>
      </c>
      <c r="G13" s="137" t="s">
        <v>51</v>
      </c>
      <c r="H13" s="137" t="s">
        <v>36</v>
      </c>
      <c r="I13" s="139" t="s">
        <v>26</v>
      </c>
      <c r="J13" s="140"/>
      <c r="K13" s="141"/>
      <c r="L13" s="148" t="s">
        <v>20</v>
      </c>
      <c r="M13" s="147" t="s">
        <v>17</v>
      </c>
      <c r="N13" s="147"/>
      <c r="O13" s="137" t="s">
        <v>24</v>
      </c>
      <c r="P13" s="137" t="s">
        <v>25</v>
      </c>
      <c r="Q13" s="137" t="s">
        <v>35</v>
      </c>
      <c r="R13" s="150" t="s">
        <v>29</v>
      </c>
      <c r="S13" s="151"/>
      <c r="T13" s="151"/>
      <c r="U13" s="151"/>
      <c r="V13" s="152"/>
      <c r="W13" s="135" t="s">
        <v>28</v>
      </c>
    </row>
    <row r="14" spans="1:23" s="58" customFormat="1" ht="107.25" customHeight="1" x14ac:dyDescent="0.25">
      <c r="A14" s="138"/>
      <c r="B14" s="138"/>
      <c r="C14" s="138"/>
      <c r="D14" s="138"/>
      <c r="E14" s="138"/>
      <c r="F14" s="138"/>
      <c r="G14" s="138"/>
      <c r="H14" s="138"/>
      <c r="I14" s="14" t="s">
        <v>21</v>
      </c>
      <c r="J14" s="14" t="s">
        <v>22</v>
      </c>
      <c r="K14" s="14" t="s">
        <v>23</v>
      </c>
      <c r="L14" s="149"/>
      <c r="M14" s="51" t="s">
        <v>17</v>
      </c>
      <c r="N14" s="51" t="s">
        <v>55</v>
      </c>
      <c r="O14" s="138"/>
      <c r="P14" s="138"/>
      <c r="Q14" s="138"/>
      <c r="R14" s="25" t="s">
        <v>34</v>
      </c>
      <c r="S14" s="25" t="s">
        <v>30</v>
      </c>
      <c r="T14" s="25" t="s">
        <v>31</v>
      </c>
      <c r="U14" s="25" t="s">
        <v>32</v>
      </c>
      <c r="V14" s="25" t="s">
        <v>33</v>
      </c>
      <c r="W14" s="136"/>
    </row>
    <row r="15" spans="1:23" s="71" customFormat="1" x14ac:dyDescent="0.25">
      <c r="A15" s="69">
        <v>958</v>
      </c>
      <c r="B15" s="10">
        <v>1</v>
      </c>
      <c r="C15" s="73">
        <v>2023</v>
      </c>
      <c r="D15" s="69" t="s">
        <v>6</v>
      </c>
      <c r="E15" s="69" t="s">
        <v>91</v>
      </c>
      <c r="F15" s="69">
        <v>1</v>
      </c>
      <c r="G15" s="69">
        <v>1971</v>
      </c>
      <c r="H15" s="69"/>
      <c r="I15" s="82" t="s">
        <v>64</v>
      </c>
      <c r="J15" s="82" t="s">
        <v>64</v>
      </c>
      <c r="K15" s="82" t="s">
        <v>64</v>
      </c>
      <c r="L15" s="70">
        <v>1127.7</v>
      </c>
      <c r="M15" s="70">
        <v>735.3</v>
      </c>
      <c r="N15" s="70">
        <v>204.1</v>
      </c>
      <c r="O15" s="69">
        <v>36</v>
      </c>
      <c r="P15" s="69">
        <v>2</v>
      </c>
      <c r="Q15" s="73">
        <v>2</v>
      </c>
      <c r="R15" s="76">
        <f>VLOOKUP(A15&amp;C15,Лист2!A:E,5,0)</f>
        <v>2737096.65</v>
      </c>
      <c r="S15" s="76">
        <v>0</v>
      </c>
      <c r="T15" s="76">
        <v>0</v>
      </c>
      <c r="U15" s="76">
        <v>0</v>
      </c>
      <c r="V15" s="76">
        <f>R15</f>
        <v>2737096.65</v>
      </c>
      <c r="W15" s="83">
        <v>45291</v>
      </c>
    </row>
    <row r="16" spans="1:23" s="71" customFormat="1" ht="15.75" x14ac:dyDescent="0.25">
      <c r="A16" s="69">
        <v>959</v>
      </c>
      <c r="B16" s="10">
        <v>2</v>
      </c>
      <c r="C16" s="73">
        <v>2023</v>
      </c>
      <c r="D16" s="69" t="s">
        <v>6</v>
      </c>
      <c r="E16" s="69" t="s">
        <v>71</v>
      </c>
      <c r="F16" s="69">
        <v>1</v>
      </c>
      <c r="G16" s="69">
        <v>1974</v>
      </c>
      <c r="H16" s="69"/>
      <c r="I16" s="82" t="s">
        <v>64</v>
      </c>
      <c r="J16" s="82" t="s">
        <v>64</v>
      </c>
      <c r="K16" s="82" t="s">
        <v>64</v>
      </c>
      <c r="L16" s="70">
        <v>1111</v>
      </c>
      <c r="M16" s="70">
        <v>708.8</v>
      </c>
      <c r="N16" s="70">
        <v>263.2</v>
      </c>
      <c r="O16" s="69">
        <v>25</v>
      </c>
      <c r="P16" s="69">
        <v>2</v>
      </c>
      <c r="Q16" s="90">
        <v>2</v>
      </c>
      <c r="R16" s="76">
        <f>VLOOKUP(A16&amp;C16,Лист2!A:E,5,0)</f>
        <v>144875.37599999999</v>
      </c>
      <c r="S16" s="76">
        <v>0</v>
      </c>
      <c r="T16" s="76">
        <v>0</v>
      </c>
      <c r="U16" s="76">
        <v>0</v>
      </c>
      <c r="V16" s="76">
        <f t="shared" ref="V16:V17" si="0">R16</f>
        <v>144875.37599999999</v>
      </c>
      <c r="W16" s="83">
        <v>45291</v>
      </c>
    </row>
    <row r="17" spans="1:23" s="95" customFormat="1" ht="15.75" x14ac:dyDescent="0.25">
      <c r="A17" s="69">
        <v>966</v>
      </c>
      <c r="B17" s="10">
        <v>3</v>
      </c>
      <c r="C17" s="73">
        <v>2023</v>
      </c>
      <c r="D17" s="69" t="s">
        <v>6</v>
      </c>
      <c r="E17" s="91" t="s">
        <v>92</v>
      </c>
      <c r="F17" s="69">
        <v>1</v>
      </c>
      <c r="G17" s="91">
        <v>1974</v>
      </c>
      <c r="H17" s="91"/>
      <c r="I17" s="82" t="s">
        <v>64</v>
      </c>
      <c r="J17" s="82" t="s">
        <v>64</v>
      </c>
      <c r="K17" s="82" t="s">
        <v>64</v>
      </c>
      <c r="L17" s="92">
        <v>1108.5999999999999</v>
      </c>
      <c r="M17" s="92">
        <v>702.6</v>
      </c>
      <c r="N17" s="92">
        <v>702.6</v>
      </c>
      <c r="O17" s="91">
        <v>27</v>
      </c>
      <c r="P17" s="91">
        <v>2</v>
      </c>
      <c r="Q17" s="93">
        <v>2</v>
      </c>
      <c r="R17" s="76">
        <f>VLOOKUP(A17&amp;C17,Лист2!A:E,5,0)</f>
        <v>334855.77599999995</v>
      </c>
      <c r="S17" s="76">
        <v>0</v>
      </c>
      <c r="T17" s="76">
        <v>0</v>
      </c>
      <c r="U17" s="76">
        <v>0</v>
      </c>
      <c r="V17" s="76">
        <f t="shared" si="0"/>
        <v>334855.77599999995</v>
      </c>
      <c r="W17" s="94">
        <v>45291</v>
      </c>
    </row>
    <row r="18" spans="1:23" s="59" customFormat="1" ht="15.75" x14ac:dyDescent="0.25">
      <c r="A18" s="69"/>
      <c r="C18" s="112"/>
      <c r="D18" s="109" t="s">
        <v>86</v>
      </c>
      <c r="E18" s="113"/>
      <c r="F18" s="69"/>
      <c r="G18" s="60"/>
      <c r="H18" s="60"/>
      <c r="I18" s="68"/>
      <c r="J18" s="68"/>
      <c r="K18" s="68"/>
      <c r="L18" s="96">
        <f>SUM(L15:L17)</f>
        <v>3347.2999999999997</v>
      </c>
      <c r="M18" s="96">
        <f>SUM(M15:M17)</f>
        <v>2146.6999999999998</v>
      </c>
      <c r="N18" s="96">
        <f>SUM(N15:N17)</f>
        <v>1169.9000000000001</v>
      </c>
      <c r="O18" s="96">
        <f>SUM(O15:O17)</f>
        <v>88</v>
      </c>
      <c r="P18" s="60"/>
      <c r="Q18" s="97"/>
      <c r="R18" s="98">
        <f>SUM(R15:R17)</f>
        <v>3216827.8020000001</v>
      </c>
      <c r="S18" s="98">
        <f>SUM(S15:S17)</f>
        <v>0</v>
      </c>
      <c r="T18" s="98">
        <f>SUM(T15:T17)</f>
        <v>0</v>
      </c>
      <c r="U18" s="98">
        <f>SUM(U15:U17)</f>
        <v>0</v>
      </c>
      <c r="V18" s="98">
        <f>SUM(V15:V17)</f>
        <v>3216827.8020000001</v>
      </c>
      <c r="W18" s="63"/>
    </row>
    <row r="19" spans="1:23" x14ac:dyDescent="0.25">
      <c r="A19" s="69">
        <v>955</v>
      </c>
      <c r="B19" s="69">
        <v>5</v>
      </c>
      <c r="C19" s="73">
        <v>2024</v>
      </c>
      <c r="D19" s="10" t="s">
        <v>6</v>
      </c>
      <c r="E19" s="10" t="s">
        <v>70</v>
      </c>
      <c r="F19" s="69">
        <v>1</v>
      </c>
      <c r="G19" s="10">
        <v>1970</v>
      </c>
      <c r="H19" s="10"/>
      <c r="I19" s="65" t="s">
        <v>64</v>
      </c>
      <c r="J19" s="65" t="s">
        <v>64</v>
      </c>
      <c r="K19" s="65" t="s">
        <v>64</v>
      </c>
      <c r="L19" s="2">
        <v>750.4</v>
      </c>
      <c r="M19" s="2">
        <v>701.6</v>
      </c>
      <c r="N19" s="2">
        <v>701.6</v>
      </c>
      <c r="O19" s="10">
        <v>24</v>
      </c>
      <c r="P19" s="10">
        <v>2</v>
      </c>
      <c r="Q19" s="73">
        <v>2</v>
      </c>
      <c r="R19" s="76">
        <v>3162867.24</v>
      </c>
      <c r="S19" s="100">
        <v>0</v>
      </c>
      <c r="T19" s="100">
        <v>0</v>
      </c>
      <c r="U19" s="100">
        <v>0</v>
      </c>
      <c r="V19" s="101">
        <f>R19</f>
        <v>3162867.24</v>
      </c>
      <c r="W19" s="11">
        <v>45657</v>
      </c>
    </row>
    <row r="20" spans="1:23" s="71" customFormat="1" ht="15.75" x14ac:dyDescent="0.25">
      <c r="A20" s="69">
        <v>924</v>
      </c>
      <c r="B20" s="10">
        <v>8</v>
      </c>
      <c r="C20" s="73">
        <v>2024</v>
      </c>
      <c r="D20" s="69" t="s">
        <v>6</v>
      </c>
      <c r="E20" s="69" t="s">
        <v>72</v>
      </c>
      <c r="F20" s="69">
        <v>1</v>
      </c>
      <c r="G20" s="69">
        <v>1968</v>
      </c>
      <c r="H20" s="69"/>
      <c r="I20" s="82" t="s">
        <v>64</v>
      </c>
      <c r="J20" s="82" t="s">
        <v>64</v>
      </c>
      <c r="K20" s="82" t="s">
        <v>64</v>
      </c>
      <c r="L20" s="70">
        <v>635.70000000000005</v>
      </c>
      <c r="M20" s="70">
        <v>586.9</v>
      </c>
      <c r="N20" s="70">
        <v>586.9</v>
      </c>
      <c r="O20" s="69">
        <v>32</v>
      </c>
      <c r="P20" s="69">
        <v>2</v>
      </c>
      <c r="Q20" s="90">
        <v>2</v>
      </c>
      <c r="R20" s="76">
        <v>2919569.76</v>
      </c>
      <c r="S20" s="101">
        <v>0</v>
      </c>
      <c r="T20" s="101">
        <v>0</v>
      </c>
      <c r="U20" s="101">
        <v>0</v>
      </c>
      <c r="V20" s="101">
        <f t="shared" ref="V20:V23" si="1">R20</f>
        <v>2919569.76</v>
      </c>
      <c r="W20" s="83">
        <v>45657</v>
      </c>
    </row>
    <row r="21" spans="1:23" s="95" customFormat="1" ht="15.75" x14ac:dyDescent="0.25">
      <c r="A21" s="69">
        <v>966</v>
      </c>
      <c r="B21" s="10">
        <v>10</v>
      </c>
      <c r="C21" s="73">
        <v>2024</v>
      </c>
      <c r="D21" s="69" t="s">
        <v>6</v>
      </c>
      <c r="E21" s="91" t="s">
        <v>92</v>
      </c>
      <c r="F21" s="69">
        <v>1</v>
      </c>
      <c r="G21" s="91">
        <v>1974</v>
      </c>
      <c r="H21" s="91"/>
      <c r="I21" s="82" t="s">
        <v>64</v>
      </c>
      <c r="J21" s="82" t="s">
        <v>64</v>
      </c>
      <c r="K21" s="82" t="s">
        <v>64</v>
      </c>
      <c r="L21" s="92">
        <v>1108.5999999999999</v>
      </c>
      <c r="M21" s="92">
        <v>702.6</v>
      </c>
      <c r="N21" s="92">
        <v>702.6</v>
      </c>
      <c r="O21" s="91">
        <v>27</v>
      </c>
      <c r="P21" s="91">
        <v>2</v>
      </c>
      <c r="Q21" s="93">
        <v>2</v>
      </c>
      <c r="R21" s="76">
        <v>4136057.16</v>
      </c>
      <c r="S21" s="102">
        <v>0</v>
      </c>
      <c r="T21" s="102">
        <v>0</v>
      </c>
      <c r="U21" s="102">
        <v>0</v>
      </c>
      <c r="V21" s="101">
        <f t="shared" si="1"/>
        <v>4136057.16</v>
      </c>
      <c r="W21" s="94">
        <v>45657</v>
      </c>
    </row>
    <row r="22" spans="1:23" s="71" customFormat="1" ht="15.75" x14ac:dyDescent="0.25">
      <c r="A22" s="69">
        <v>970</v>
      </c>
      <c r="B22" s="69">
        <v>11</v>
      </c>
      <c r="C22" s="73">
        <v>2024</v>
      </c>
      <c r="D22" s="69" t="s">
        <v>6</v>
      </c>
      <c r="E22" s="69" t="s">
        <v>95</v>
      </c>
      <c r="F22" s="69">
        <v>1</v>
      </c>
      <c r="G22" s="69">
        <v>1973</v>
      </c>
      <c r="H22" s="69"/>
      <c r="I22" s="82" t="s">
        <v>64</v>
      </c>
      <c r="J22" s="82" t="s">
        <v>64</v>
      </c>
      <c r="K22" s="82" t="s">
        <v>64</v>
      </c>
      <c r="L22" s="70">
        <v>729.8</v>
      </c>
      <c r="M22" s="70">
        <v>656.6</v>
      </c>
      <c r="N22" s="70">
        <v>656.6</v>
      </c>
      <c r="O22" s="69">
        <v>29</v>
      </c>
      <c r="P22" s="69">
        <v>2</v>
      </c>
      <c r="Q22" s="90">
        <v>3</v>
      </c>
      <c r="R22" s="76">
        <v>2554623.54</v>
      </c>
      <c r="S22" s="101">
        <v>0</v>
      </c>
      <c r="T22" s="101">
        <v>0</v>
      </c>
      <c r="U22" s="101">
        <v>0</v>
      </c>
      <c r="V22" s="101">
        <f t="shared" si="1"/>
        <v>2554623.54</v>
      </c>
      <c r="W22" s="83">
        <v>45657</v>
      </c>
    </row>
    <row r="23" spans="1:23" s="71" customFormat="1" ht="15.75" x14ac:dyDescent="0.25">
      <c r="A23" s="69">
        <v>973</v>
      </c>
      <c r="B23" s="10">
        <v>12</v>
      </c>
      <c r="C23" s="73">
        <v>2024</v>
      </c>
      <c r="D23" s="69" t="s">
        <v>6</v>
      </c>
      <c r="E23" s="69" t="s">
        <v>96</v>
      </c>
      <c r="F23" s="69">
        <v>1</v>
      </c>
      <c r="G23" s="69">
        <v>1974</v>
      </c>
      <c r="H23" s="69"/>
      <c r="I23" s="82" t="s">
        <v>64</v>
      </c>
      <c r="J23" s="82" t="s">
        <v>64</v>
      </c>
      <c r="K23" s="82" t="s">
        <v>64</v>
      </c>
      <c r="L23" s="70">
        <v>1117.8</v>
      </c>
      <c r="M23" s="70">
        <v>896.4</v>
      </c>
      <c r="N23" s="70">
        <v>896.4</v>
      </c>
      <c r="O23" s="69">
        <v>32</v>
      </c>
      <c r="P23" s="69">
        <v>2</v>
      </c>
      <c r="Q23" s="90">
        <v>2</v>
      </c>
      <c r="R23" s="76">
        <f>VLOOKUP(A23&amp;C23,Лист2!A:E,5,0)</f>
        <v>2554623.54</v>
      </c>
      <c r="S23" s="101">
        <v>0</v>
      </c>
      <c r="T23" s="101">
        <v>0</v>
      </c>
      <c r="U23" s="101">
        <v>0</v>
      </c>
      <c r="V23" s="101">
        <f t="shared" si="1"/>
        <v>2554623.54</v>
      </c>
      <c r="W23" s="83">
        <v>45657</v>
      </c>
    </row>
    <row r="24" spans="1:23" x14ac:dyDescent="0.25">
      <c r="A24" s="69">
        <v>949</v>
      </c>
      <c r="B24" s="69">
        <v>17</v>
      </c>
      <c r="C24" s="73">
        <v>2024</v>
      </c>
      <c r="D24" s="10" t="s">
        <v>6</v>
      </c>
      <c r="E24" s="10" t="s">
        <v>69</v>
      </c>
      <c r="F24" s="69">
        <v>1</v>
      </c>
      <c r="G24" s="10">
        <v>1968</v>
      </c>
      <c r="H24" s="10"/>
      <c r="I24" s="65" t="s">
        <v>64</v>
      </c>
      <c r="J24" s="65" t="s">
        <v>64</v>
      </c>
      <c r="K24" s="65" t="s">
        <v>64</v>
      </c>
      <c r="L24" s="2">
        <v>1053.2</v>
      </c>
      <c r="M24" s="2">
        <v>703.7</v>
      </c>
      <c r="N24" s="2">
        <v>703.7</v>
      </c>
      <c r="O24" s="10">
        <v>34</v>
      </c>
      <c r="P24" s="10">
        <v>2</v>
      </c>
      <c r="Q24" s="73">
        <v>2</v>
      </c>
      <c r="R24" s="76">
        <f>VLOOKUP(A24&amp;C24,Лист2!A:E,5,0)</f>
        <v>3162867.24</v>
      </c>
      <c r="S24" s="76">
        <v>0</v>
      </c>
      <c r="T24" s="76">
        <v>0</v>
      </c>
      <c r="U24" s="76">
        <v>0</v>
      </c>
      <c r="V24" s="76">
        <f>R24</f>
        <v>3162867.24</v>
      </c>
      <c r="W24" s="83">
        <v>45657</v>
      </c>
    </row>
    <row r="25" spans="1:23" ht="15.75" x14ac:dyDescent="0.25">
      <c r="A25" s="69">
        <v>977</v>
      </c>
      <c r="B25" s="10">
        <v>18</v>
      </c>
      <c r="C25" s="73">
        <v>2024</v>
      </c>
      <c r="D25" s="69" t="s">
        <v>6</v>
      </c>
      <c r="E25" s="69" t="s">
        <v>94</v>
      </c>
      <c r="F25" s="69">
        <v>1</v>
      </c>
      <c r="G25" s="10">
        <v>1980</v>
      </c>
      <c r="H25" s="10"/>
      <c r="I25" s="82" t="s">
        <v>64</v>
      </c>
      <c r="J25" s="82" t="s">
        <v>64</v>
      </c>
      <c r="K25" s="82" t="s">
        <v>64</v>
      </c>
      <c r="L25" s="2">
        <v>670.4</v>
      </c>
      <c r="M25" s="2">
        <v>621.6</v>
      </c>
      <c r="N25" s="2">
        <v>621.6</v>
      </c>
      <c r="O25" s="10">
        <v>26</v>
      </c>
      <c r="P25" s="10">
        <v>2</v>
      </c>
      <c r="Q25" s="67">
        <v>2</v>
      </c>
      <c r="R25" s="76">
        <f>VLOOKUP(A25&amp;C25,Лист2!A:E,5,0)</f>
        <v>2919569.76</v>
      </c>
      <c r="S25" s="76">
        <v>0</v>
      </c>
      <c r="T25" s="76">
        <v>0</v>
      </c>
      <c r="U25" s="76">
        <v>0</v>
      </c>
      <c r="V25" s="76">
        <f>R25</f>
        <v>2919569.76</v>
      </c>
      <c r="W25" s="83">
        <v>45657</v>
      </c>
    </row>
    <row r="26" spans="1:23" s="133" customFormat="1" ht="15.75" x14ac:dyDescent="0.25">
      <c r="A26" s="133">
        <v>1103</v>
      </c>
      <c r="B26" s="10">
        <v>19</v>
      </c>
      <c r="C26" s="73">
        <v>2024</v>
      </c>
      <c r="D26" s="69" t="s">
        <v>6</v>
      </c>
      <c r="E26" s="126" t="s">
        <v>120</v>
      </c>
      <c r="F26" s="69">
        <v>1</v>
      </c>
      <c r="G26" s="110">
        <v>1983</v>
      </c>
      <c r="H26" s="10"/>
      <c r="I26" s="82" t="s">
        <v>64</v>
      </c>
      <c r="J26" s="82" t="s">
        <v>64</v>
      </c>
      <c r="K26" s="82" t="s">
        <v>64</v>
      </c>
      <c r="L26" s="2">
        <v>727.2</v>
      </c>
      <c r="M26" s="2">
        <v>533.70000000000005</v>
      </c>
      <c r="N26" s="2">
        <v>533.70000000000005</v>
      </c>
      <c r="O26" s="10">
        <v>25</v>
      </c>
      <c r="P26" s="10">
        <v>2</v>
      </c>
      <c r="Q26" s="67">
        <v>2</v>
      </c>
      <c r="R26" s="124">
        <v>4397601.95</v>
      </c>
      <c r="S26" s="76">
        <v>0</v>
      </c>
      <c r="T26" s="76">
        <v>0</v>
      </c>
      <c r="U26" s="76">
        <v>0</v>
      </c>
      <c r="V26" s="124">
        <v>4397601.95</v>
      </c>
      <c r="W26" s="83">
        <v>45657</v>
      </c>
    </row>
    <row r="27" spans="1:23" s="133" customFormat="1" ht="15.75" x14ac:dyDescent="0.25">
      <c r="A27" s="69">
        <v>13165</v>
      </c>
      <c r="B27" s="69">
        <v>46</v>
      </c>
      <c r="C27" s="73">
        <v>2025</v>
      </c>
      <c r="D27" s="10" t="s">
        <v>6</v>
      </c>
      <c r="E27" s="10" t="s">
        <v>75</v>
      </c>
      <c r="F27" s="69">
        <v>1</v>
      </c>
      <c r="G27" s="10">
        <v>1967</v>
      </c>
      <c r="H27" s="10"/>
      <c r="I27" s="65" t="s">
        <v>64</v>
      </c>
      <c r="J27" s="65" t="s">
        <v>64</v>
      </c>
      <c r="K27" s="65" t="s">
        <v>64</v>
      </c>
      <c r="L27" s="2">
        <v>378.2</v>
      </c>
      <c r="M27" s="2">
        <v>232.5</v>
      </c>
      <c r="N27" s="2">
        <v>232.5</v>
      </c>
      <c r="O27" s="10">
        <v>16</v>
      </c>
      <c r="P27" s="10">
        <v>2</v>
      </c>
      <c r="Q27" s="67">
        <v>1</v>
      </c>
      <c r="R27" s="76">
        <v>1824731.1</v>
      </c>
      <c r="S27" s="56">
        <v>0</v>
      </c>
      <c r="T27" s="76">
        <v>0</v>
      </c>
      <c r="U27" s="76">
        <v>0</v>
      </c>
      <c r="V27" s="76">
        <f t="shared" ref="V27" si="2">R27</f>
        <v>1824731.1</v>
      </c>
      <c r="W27" s="88">
        <v>45657</v>
      </c>
    </row>
    <row r="28" spans="1:23" s="108" customFormat="1" ht="15.75" x14ac:dyDescent="0.25">
      <c r="A28" s="69"/>
      <c r="C28" s="123"/>
      <c r="D28" s="114" t="s">
        <v>87</v>
      </c>
      <c r="E28" s="112"/>
      <c r="F28" s="69"/>
      <c r="G28" s="112"/>
      <c r="H28" s="113"/>
      <c r="I28" s="104"/>
      <c r="J28" s="104"/>
      <c r="K28" s="104"/>
      <c r="L28" s="134">
        <f>SUM(L19:L27)</f>
        <v>7171.2999999999993</v>
      </c>
      <c r="M28" s="134">
        <f>SUM(M19:M27)</f>
        <v>5635.6</v>
      </c>
      <c r="N28" s="134">
        <f>SUM(N19:N27)</f>
        <v>5635.6</v>
      </c>
      <c r="O28" s="134">
        <f>SUM(O19:O27)</f>
        <v>245</v>
      </c>
      <c r="P28" s="105"/>
      <c r="Q28" s="106"/>
      <c r="R28" s="99">
        <f>SUM(R19:R27)</f>
        <v>27632511.289999995</v>
      </c>
      <c r="S28" s="98">
        <f>SUM(S24:S25)</f>
        <v>0</v>
      </c>
      <c r="T28" s="98">
        <f>SUM(T24:T25)</f>
        <v>0</v>
      </c>
      <c r="U28" s="98">
        <f>SUM(U24:U25)</f>
        <v>0</v>
      </c>
      <c r="V28" s="103">
        <f>SUM(V19:V27)</f>
        <v>27632511.289999995</v>
      </c>
      <c r="W28" s="107"/>
    </row>
    <row r="29" spans="1:23" s="72" customFormat="1" x14ac:dyDescent="0.25">
      <c r="A29" s="69">
        <v>4499</v>
      </c>
      <c r="B29" s="69">
        <v>20</v>
      </c>
      <c r="C29" s="73">
        <v>2025</v>
      </c>
      <c r="D29" s="69" t="s">
        <v>6</v>
      </c>
      <c r="E29" s="69" t="s">
        <v>105</v>
      </c>
      <c r="F29" s="69">
        <v>1</v>
      </c>
      <c r="G29" s="69">
        <v>1984</v>
      </c>
      <c r="H29" s="69"/>
      <c r="I29" s="82" t="s">
        <v>64</v>
      </c>
      <c r="J29" s="82" t="s">
        <v>64</v>
      </c>
      <c r="K29" s="82" t="s">
        <v>64</v>
      </c>
      <c r="L29" s="70">
        <v>1900</v>
      </c>
      <c r="M29" s="70">
        <v>1470</v>
      </c>
      <c r="N29" s="70">
        <v>1470</v>
      </c>
      <c r="O29" s="69">
        <v>30</v>
      </c>
      <c r="P29" s="69">
        <v>3</v>
      </c>
      <c r="Q29" s="75">
        <v>4</v>
      </c>
      <c r="R29" s="76">
        <f>VLOOKUP(A29&amp;C29,Лист2!A:E,5,0)</f>
        <v>1487566.96</v>
      </c>
      <c r="S29" s="76">
        <v>0</v>
      </c>
      <c r="T29" s="76">
        <v>0</v>
      </c>
      <c r="U29" s="76">
        <v>0</v>
      </c>
      <c r="V29" s="76">
        <f>R29</f>
        <v>1487566.96</v>
      </c>
      <c r="W29" s="83">
        <f t="shared" ref="W29:W64" si="3">DATE(C29,12,31)</f>
        <v>46022</v>
      </c>
    </row>
    <row r="30" spans="1:23" s="59" customFormat="1" x14ac:dyDescent="0.25">
      <c r="A30" s="69">
        <v>1000</v>
      </c>
      <c r="B30" s="10">
        <v>21</v>
      </c>
      <c r="C30" s="73">
        <v>2025</v>
      </c>
      <c r="D30" s="10" t="s">
        <v>6</v>
      </c>
      <c r="E30" s="10" t="s">
        <v>110</v>
      </c>
      <c r="F30" s="69">
        <v>3</v>
      </c>
      <c r="G30" s="10">
        <v>1988</v>
      </c>
      <c r="H30" s="10"/>
      <c r="I30" s="65" t="s">
        <v>64</v>
      </c>
      <c r="J30" s="65" t="s">
        <v>64</v>
      </c>
      <c r="K30" s="65" t="s">
        <v>64</v>
      </c>
      <c r="L30" s="2">
        <v>4081.5</v>
      </c>
      <c r="M30" s="2">
        <v>2830.7</v>
      </c>
      <c r="N30" s="2">
        <v>2830.7</v>
      </c>
      <c r="O30" s="10">
        <v>102</v>
      </c>
      <c r="P30" s="10">
        <v>5</v>
      </c>
      <c r="Q30" s="75">
        <v>6</v>
      </c>
      <c r="R30" s="76">
        <f>VLOOKUP(A30&amp;C30,Лист2!A:E,5,0)</f>
        <v>639192.12</v>
      </c>
      <c r="S30" s="56">
        <v>0</v>
      </c>
      <c r="T30" s="76">
        <v>0</v>
      </c>
      <c r="U30" s="76">
        <v>0</v>
      </c>
      <c r="V30" s="76">
        <f t="shared" ref="V30:V64" si="4">R30</f>
        <v>639192.12</v>
      </c>
      <c r="W30" s="11">
        <f t="shared" si="3"/>
        <v>46022</v>
      </c>
    </row>
    <row r="31" spans="1:23" x14ac:dyDescent="0.25">
      <c r="A31" s="69">
        <v>923</v>
      </c>
      <c r="B31" s="69">
        <v>22</v>
      </c>
      <c r="C31" s="73">
        <v>2025</v>
      </c>
      <c r="D31" s="10" t="s">
        <v>6</v>
      </c>
      <c r="E31" s="10" t="s">
        <v>7</v>
      </c>
      <c r="F31" s="69">
        <v>1</v>
      </c>
      <c r="G31" s="10">
        <v>1964</v>
      </c>
      <c r="H31" s="10"/>
      <c r="I31" s="65" t="s">
        <v>64</v>
      </c>
      <c r="J31" s="65" t="s">
        <v>64</v>
      </c>
      <c r="K31" s="65" t="s">
        <v>64</v>
      </c>
      <c r="L31" s="2">
        <v>1072.3</v>
      </c>
      <c r="M31" s="2">
        <v>635.70000000000005</v>
      </c>
      <c r="N31" s="2">
        <v>635.70000000000005</v>
      </c>
      <c r="O31" s="10">
        <v>32</v>
      </c>
      <c r="P31" s="10">
        <v>2</v>
      </c>
      <c r="Q31" s="73">
        <v>2</v>
      </c>
      <c r="R31" s="76">
        <f>VLOOKUP(A31&amp;C31,Лист2!A:E,5,0)</f>
        <v>219151.584</v>
      </c>
      <c r="S31" s="56">
        <v>0</v>
      </c>
      <c r="T31" s="76">
        <v>0</v>
      </c>
      <c r="U31" s="76">
        <v>0</v>
      </c>
      <c r="V31" s="76">
        <f t="shared" si="4"/>
        <v>219151.584</v>
      </c>
      <c r="W31" s="11">
        <f t="shared" si="3"/>
        <v>46022</v>
      </c>
    </row>
    <row r="32" spans="1:23" s="71" customFormat="1" ht="15.75" x14ac:dyDescent="0.25">
      <c r="A32" s="69">
        <v>924</v>
      </c>
      <c r="B32" s="10">
        <v>23</v>
      </c>
      <c r="C32" s="73">
        <v>2025</v>
      </c>
      <c r="D32" s="69" t="s">
        <v>6</v>
      </c>
      <c r="E32" s="69" t="s">
        <v>72</v>
      </c>
      <c r="F32" s="69">
        <v>1</v>
      </c>
      <c r="G32" s="69">
        <v>1968</v>
      </c>
      <c r="H32" s="69"/>
      <c r="I32" s="82" t="s">
        <v>64</v>
      </c>
      <c r="J32" s="82" t="s">
        <v>64</v>
      </c>
      <c r="K32" s="82" t="s">
        <v>64</v>
      </c>
      <c r="L32" s="70">
        <v>635.70000000000005</v>
      </c>
      <c r="M32" s="70">
        <v>586.9</v>
      </c>
      <c r="N32" s="70">
        <v>586.9</v>
      </c>
      <c r="O32" s="69">
        <v>35</v>
      </c>
      <c r="P32" s="69">
        <v>2</v>
      </c>
      <c r="Q32" s="90">
        <v>2</v>
      </c>
      <c r="R32" s="76">
        <f>VLOOKUP(A32&amp;C32,Лист2!A:E,5,0)</f>
        <v>1781975.2960000001</v>
      </c>
      <c r="S32" s="56">
        <v>0</v>
      </c>
      <c r="T32" s="76">
        <v>0</v>
      </c>
      <c r="U32" s="76">
        <v>0</v>
      </c>
      <c r="V32" s="76">
        <f t="shared" si="4"/>
        <v>1781975.2960000001</v>
      </c>
      <c r="W32" s="11">
        <f t="shared" si="3"/>
        <v>46022</v>
      </c>
    </row>
    <row r="33" spans="1:23" x14ac:dyDescent="0.25">
      <c r="A33" s="69">
        <v>949</v>
      </c>
      <c r="B33" s="69">
        <v>24</v>
      </c>
      <c r="C33" s="73">
        <v>2025</v>
      </c>
      <c r="D33" s="10" t="s">
        <v>6</v>
      </c>
      <c r="E33" s="10" t="s">
        <v>69</v>
      </c>
      <c r="F33" s="69">
        <v>1</v>
      </c>
      <c r="G33" s="10">
        <v>1968</v>
      </c>
      <c r="H33" s="10"/>
      <c r="I33" s="65" t="s">
        <v>64</v>
      </c>
      <c r="J33" s="65" t="s">
        <v>64</v>
      </c>
      <c r="K33" s="65" t="s">
        <v>64</v>
      </c>
      <c r="L33" s="2">
        <v>1053.2</v>
      </c>
      <c r="M33" s="2">
        <v>703.7</v>
      </c>
      <c r="N33" s="2">
        <v>703.7</v>
      </c>
      <c r="O33" s="10">
        <v>34</v>
      </c>
      <c r="P33" s="10">
        <v>2</v>
      </c>
      <c r="Q33" s="73">
        <v>2</v>
      </c>
      <c r="R33" s="76">
        <f>VLOOKUP(A33&amp;C33,Лист2!A:E,5,0)</f>
        <v>2011157.0279999999</v>
      </c>
      <c r="S33" s="56">
        <v>0</v>
      </c>
      <c r="T33" s="76">
        <v>0</v>
      </c>
      <c r="U33" s="76">
        <v>0</v>
      </c>
      <c r="V33" s="76">
        <f>R33</f>
        <v>2011157.0279999999</v>
      </c>
      <c r="W33" s="11">
        <f>DATE(C33,12,31)</f>
        <v>46022</v>
      </c>
    </row>
    <row r="34" spans="1:23" x14ac:dyDescent="0.25">
      <c r="A34" s="69">
        <v>955</v>
      </c>
      <c r="B34" s="10">
        <v>25</v>
      </c>
      <c r="C34" s="73">
        <v>2025</v>
      </c>
      <c r="D34" s="10" t="s">
        <v>6</v>
      </c>
      <c r="E34" s="10" t="s">
        <v>70</v>
      </c>
      <c r="F34" s="69">
        <v>1</v>
      </c>
      <c r="G34" s="10">
        <v>1970</v>
      </c>
      <c r="H34" s="10"/>
      <c r="I34" s="65" t="s">
        <v>64</v>
      </c>
      <c r="J34" s="65" t="s">
        <v>64</v>
      </c>
      <c r="K34" s="65" t="s">
        <v>64</v>
      </c>
      <c r="L34" s="2">
        <v>750.4</v>
      </c>
      <c r="M34" s="2">
        <v>701.6</v>
      </c>
      <c r="N34" s="2">
        <v>701.6</v>
      </c>
      <c r="O34" s="10">
        <v>34</v>
      </c>
      <c r="P34" s="10">
        <v>2</v>
      </c>
      <c r="Q34" s="73">
        <v>2</v>
      </c>
      <c r="R34" s="76">
        <f>VLOOKUP(A34&amp;C34,Лист2!A:E,5,0)</f>
        <v>1503868.504</v>
      </c>
      <c r="S34" s="56">
        <v>0</v>
      </c>
      <c r="T34" s="76">
        <v>0</v>
      </c>
      <c r="U34" s="76">
        <v>0</v>
      </c>
      <c r="V34" s="76">
        <f t="shared" si="4"/>
        <v>1503868.504</v>
      </c>
      <c r="W34" s="11">
        <f t="shared" si="3"/>
        <v>46022</v>
      </c>
    </row>
    <row r="35" spans="1:23" s="89" customFormat="1" x14ac:dyDescent="0.25">
      <c r="A35" s="69">
        <v>1122</v>
      </c>
      <c r="B35" s="69">
        <v>26</v>
      </c>
      <c r="C35" s="73">
        <v>2025</v>
      </c>
      <c r="D35" s="84" t="s">
        <v>6</v>
      </c>
      <c r="E35" s="84" t="s">
        <v>109</v>
      </c>
      <c r="F35" s="69">
        <v>1</v>
      </c>
      <c r="G35" s="84">
        <v>1970</v>
      </c>
      <c r="H35" s="84"/>
      <c r="I35" s="85" t="s">
        <v>64</v>
      </c>
      <c r="J35" s="85" t="s">
        <v>64</v>
      </c>
      <c r="K35" s="85" t="s">
        <v>64</v>
      </c>
      <c r="L35" s="86">
        <v>862.9</v>
      </c>
      <c r="M35" s="86">
        <v>837.2</v>
      </c>
      <c r="N35" s="86">
        <v>837.2</v>
      </c>
      <c r="O35" s="84">
        <v>42</v>
      </c>
      <c r="P35" s="84">
        <v>2</v>
      </c>
      <c r="Q35" s="87">
        <v>1</v>
      </c>
      <c r="R35" s="76">
        <f>VLOOKUP(A35&amp;C35,Лист2!A:E,5,0)</f>
        <v>219151.584</v>
      </c>
      <c r="S35" s="56">
        <v>0</v>
      </c>
      <c r="T35" s="76">
        <v>0</v>
      </c>
      <c r="U35" s="76">
        <v>0</v>
      </c>
      <c r="V35" s="76">
        <f t="shared" si="4"/>
        <v>219151.584</v>
      </c>
      <c r="W35" s="88">
        <f t="shared" si="3"/>
        <v>46022</v>
      </c>
    </row>
    <row r="36" spans="1:23" s="71" customFormat="1" x14ac:dyDescent="0.25">
      <c r="A36" s="69">
        <v>958</v>
      </c>
      <c r="B36" s="10">
        <v>27</v>
      </c>
      <c r="C36" s="73">
        <v>2025</v>
      </c>
      <c r="D36" s="69" t="s">
        <v>6</v>
      </c>
      <c r="E36" s="69" t="s">
        <v>91</v>
      </c>
      <c r="F36" s="69">
        <v>1</v>
      </c>
      <c r="G36" s="69">
        <v>1971</v>
      </c>
      <c r="H36" s="69"/>
      <c r="I36" s="82" t="s">
        <v>64</v>
      </c>
      <c r="J36" s="82" t="s">
        <v>64</v>
      </c>
      <c r="K36" s="82" t="s">
        <v>64</v>
      </c>
      <c r="L36" s="70">
        <v>1127.7</v>
      </c>
      <c r="M36" s="70">
        <v>735.3</v>
      </c>
      <c r="N36" s="70">
        <v>204.1</v>
      </c>
      <c r="O36" s="69">
        <v>36</v>
      </c>
      <c r="P36" s="69">
        <v>2</v>
      </c>
      <c r="Q36" s="73">
        <v>2</v>
      </c>
      <c r="R36" s="76">
        <f>VLOOKUP(A36&amp;C36,Лист2!A:E,5,0)</f>
        <v>2299324.6100000003</v>
      </c>
      <c r="S36" s="56">
        <v>0</v>
      </c>
      <c r="T36" s="76">
        <v>0</v>
      </c>
      <c r="U36" s="76">
        <v>0</v>
      </c>
      <c r="V36" s="76">
        <f t="shared" si="4"/>
        <v>2299324.6100000003</v>
      </c>
      <c r="W36" s="88">
        <f t="shared" si="3"/>
        <v>46022</v>
      </c>
    </row>
    <row r="37" spans="1:23" s="71" customFormat="1" x14ac:dyDescent="0.25">
      <c r="A37" s="69">
        <v>925</v>
      </c>
      <c r="B37" s="69">
        <v>28</v>
      </c>
      <c r="C37" s="73">
        <v>2025</v>
      </c>
      <c r="D37" s="69" t="s">
        <v>6</v>
      </c>
      <c r="E37" s="69" t="s">
        <v>100</v>
      </c>
      <c r="F37" s="69">
        <v>1</v>
      </c>
      <c r="G37" s="69">
        <v>1973</v>
      </c>
      <c r="H37" s="69"/>
      <c r="I37" s="82" t="s">
        <v>64</v>
      </c>
      <c r="J37" s="82" t="s">
        <v>64</v>
      </c>
      <c r="K37" s="82" t="s">
        <v>64</v>
      </c>
      <c r="L37" s="70">
        <v>1102</v>
      </c>
      <c r="M37" s="70">
        <v>718.7</v>
      </c>
      <c r="N37" s="70">
        <v>718.7</v>
      </c>
      <c r="O37" s="69">
        <v>32</v>
      </c>
      <c r="P37" s="69">
        <v>2</v>
      </c>
      <c r="Q37" s="73">
        <v>2</v>
      </c>
      <c r="R37" s="76">
        <f>VLOOKUP(A37&amp;C37,Лист2!A:E,5,0)</f>
        <v>742149.24</v>
      </c>
      <c r="S37" s="56">
        <v>0</v>
      </c>
      <c r="T37" s="76">
        <v>0</v>
      </c>
      <c r="U37" s="76">
        <v>0</v>
      </c>
      <c r="V37" s="76">
        <f t="shared" si="4"/>
        <v>742149.24</v>
      </c>
      <c r="W37" s="88">
        <f t="shared" si="3"/>
        <v>46022</v>
      </c>
    </row>
    <row r="38" spans="1:23" s="71" customFormat="1" ht="15.75" x14ac:dyDescent="0.25">
      <c r="A38" s="69">
        <v>959</v>
      </c>
      <c r="B38" s="10">
        <v>29</v>
      </c>
      <c r="C38" s="73">
        <v>2025</v>
      </c>
      <c r="D38" s="69" t="s">
        <v>6</v>
      </c>
      <c r="E38" s="69" t="s">
        <v>71</v>
      </c>
      <c r="F38" s="69">
        <v>1</v>
      </c>
      <c r="G38" s="69">
        <v>1974</v>
      </c>
      <c r="H38" s="69"/>
      <c r="I38" s="82" t="s">
        <v>64</v>
      </c>
      <c r="J38" s="82" t="s">
        <v>64</v>
      </c>
      <c r="K38" s="82" t="s">
        <v>64</v>
      </c>
      <c r="L38" s="70">
        <v>1111</v>
      </c>
      <c r="M38" s="70">
        <v>708.8</v>
      </c>
      <c r="N38" s="70">
        <v>263.2</v>
      </c>
      <c r="O38" s="69">
        <v>33</v>
      </c>
      <c r="P38" s="69">
        <v>2</v>
      </c>
      <c r="Q38" s="90">
        <v>2</v>
      </c>
      <c r="R38" s="76">
        <f>VLOOKUP(A38&amp;C38,Лист2!A:E,5,0)</f>
        <v>828212.4040000001</v>
      </c>
      <c r="S38" s="56">
        <v>0</v>
      </c>
      <c r="T38" s="76">
        <v>0</v>
      </c>
      <c r="U38" s="76">
        <v>0</v>
      </c>
      <c r="V38" s="76">
        <f t="shared" si="4"/>
        <v>828212.4040000001</v>
      </c>
      <c r="W38" s="88">
        <f t="shared" si="3"/>
        <v>46022</v>
      </c>
    </row>
    <row r="39" spans="1:23" s="95" customFormat="1" ht="15.75" x14ac:dyDescent="0.25">
      <c r="A39" s="69">
        <v>966</v>
      </c>
      <c r="B39" s="69">
        <v>30</v>
      </c>
      <c r="C39" s="73">
        <v>2025</v>
      </c>
      <c r="D39" s="69" t="s">
        <v>6</v>
      </c>
      <c r="E39" s="91" t="s">
        <v>92</v>
      </c>
      <c r="F39" s="69">
        <v>1</v>
      </c>
      <c r="G39" s="91">
        <v>1974</v>
      </c>
      <c r="H39" s="91"/>
      <c r="I39" s="82" t="s">
        <v>64</v>
      </c>
      <c r="J39" s="82" t="s">
        <v>64</v>
      </c>
      <c r="K39" s="82" t="s">
        <v>64</v>
      </c>
      <c r="L39" s="92">
        <v>1108.5999999999999</v>
      </c>
      <c r="M39" s="92">
        <v>702.6</v>
      </c>
      <c r="N39" s="92">
        <v>702.6</v>
      </c>
      <c r="O39" s="91">
        <v>28</v>
      </c>
      <c r="P39" s="91">
        <v>2</v>
      </c>
      <c r="Q39" s="93">
        <v>2</v>
      </c>
      <c r="R39" s="76">
        <f>VLOOKUP(A39&amp;C39,Лист2!A:E,5,0)</f>
        <v>1810697.0639999998</v>
      </c>
      <c r="S39" s="56">
        <v>0</v>
      </c>
      <c r="T39" s="76">
        <v>0</v>
      </c>
      <c r="U39" s="76">
        <v>0</v>
      </c>
      <c r="V39" s="76">
        <f t="shared" si="4"/>
        <v>1810697.0639999998</v>
      </c>
      <c r="W39" s="88">
        <f t="shared" si="3"/>
        <v>46022</v>
      </c>
    </row>
    <row r="40" spans="1:23" s="71" customFormat="1" ht="15.75" x14ac:dyDescent="0.25">
      <c r="A40" s="69">
        <v>970</v>
      </c>
      <c r="B40" s="10">
        <v>31</v>
      </c>
      <c r="C40" s="73">
        <v>2025</v>
      </c>
      <c r="D40" s="69" t="s">
        <v>6</v>
      </c>
      <c r="E40" s="69" t="s">
        <v>95</v>
      </c>
      <c r="F40" s="69">
        <v>1</v>
      </c>
      <c r="G40" s="69">
        <v>1973</v>
      </c>
      <c r="H40" s="69"/>
      <c r="I40" s="82" t="s">
        <v>64</v>
      </c>
      <c r="J40" s="82" t="s">
        <v>64</v>
      </c>
      <c r="K40" s="82" t="s">
        <v>64</v>
      </c>
      <c r="L40" s="70">
        <v>729.8</v>
      </c>
      <c r="M40" s="70">
        <v>656.6</v>
      </c>
      <c r="N40" s="70">
        <v>656.6</v>
      </c>
      <c r="O40" s="69">
        <v>38</v>
      </c>
      <c r="P40" s="69">
        <v>2</v>
      </c>
      <c r="Q40" s="90">
        <v>3</v>
      </c>
      <c r="R40" s="76">
        <f>VLOOKUP(A40&amp;C40,Лист2!A:E,5,0)</f>
        <v>1428795.6040000001</v>
      </c>
      <c r="S40" s="56">
        <v>0</v>
      </c>
      <c r="T40" s="76">
        <v>0</v>
      </c>
      <c r="U40" s="76">
        <v>0</v>
      </c>
      <c r="V40" s="76">
        <f t="shared" si="4"/>
        <v>1428795.6040000001</v>
      </c>
      <c r="W40" s="88">
        <f t="shared" si="3"/>
        <v>46022</v>
      </c>
    </row>
    <row r="41" spans="1:23" ht="15.75" x14ac:dyDescent="0.25">
      <c r="A41" s="69">
        <v>971</v>
      </c>
      <c r="B41" s="69">
        <v>32</v>
      </c>
      <c r="C41" s="73">
        <v>2025</v>
      </c>
      <c r="D41" s="69" t="s">
        <v>6</v>
      </c>
      <c r="E41" s="10" t="s">
        <v>93</v>
      </c>
      <c r="F41" s="69">
        <v>1</v>
      </c>
      <c r="G41" s="10">
        <v>1972</v>
      </c>
      <c r="H41" s="10"/>
      <c r="I41" s="82" t="s">
        <v>64</v>
      </c>
      <c r="J41" s="82" t="s">
        <v>64</v>
      </c>
      <c r="K41" s="82" t="s">
        <v>64</v>
      </c>
      <c r="L41" s="2">
        <v>1153.5999999999999</v>
      </c>
      <c r="M41" s="2">
        <v>692.2</v>
      </c>
      <c r="N41" s="2">
        <v>692.2</v>
      </c>
      <c r="O41" s="10">
        <v>36</v>
      </c>
      <c r="P41" s="10">
        <v>2</v>
      </c>
      <c r="Q41" s="67">
        <v>3</v>
      </c>
      <c r="R41" s="76">
        <f>VLOOKUP(A41&amp;C41,Лист2!A:E,5,0)</f>
        <v>316634</v>
      </c>
      <c r="S41" s="56">
        <v>0</v>
      </c>
      <c r="T41" s="76">
        <v>0</v>
      </c>
      <c r="U41" s="76">
        <v>0</v>
      </c>
      <c r="V41" s="76">
        <f t="shared" si="4"/>
        <v>316634</v>
      </c>
      <c r="W41" s="88">
        <f t="shared" si="3"/>
        <v>46022</v>
      </c>
    </row>
    <row r="42" spans="1:23" s="71" customFormat="1" ht="15.75" x14ac:dyDescent="0.25">
      <c r="A42" s="69">
        <v>973</v>
      </c>
      <c r="B42" s="10">
        <v>33</v>
      </c>
      <c r="C42" s="73">
        <v>2025</v>
      </c>
      <c r="D42" s="69" t="s">
        <v>6</v>
      </c>
      <c r="E42" s="69" t="s">
        <v>96</v>
      </c>
      <c r="F42" s="69">
        <v>1</v>
      </c>
      <c r="G42" s="69">
        <v>1974</v>
      </c>
      <c r="H42" s="69"/>
      <c r="I42" s="82" t="s">
        <v>64</v>
      </c>
      <c r="J42" s="82" t="s">
        <v>64</v>
      </c>
      <c r="K42" s="82" t="s">
        <v>64</v>
      </c>
      <c r="L42" s="70">
        <v>896.4</v>
      </c>
      <c r="M42" s="70">
        <v>896.4</v>
      </c>
      <c r="N42" s="70">
        <v>896.4</v>
      </c>
      <c r="O42" s="69">
        <v>40</v>
      </c>
      <c r="P42" s="69">
        <v>2</v>
      </c>
      <c r="Q42" s="90">
        <v>2</v>
      </c>
      <c r="R42" s="76">
        <f>VLOOKUP(A42&amp;C42,Лист2!A:E,5,0)</f>
        <v>379960.8</v>
      </c>
      <c r="S42" s="56">
        <v>0</v>
      </c>
      <c r="T42" s="76">
        <v>0</v>
      </c>
      <c r="U42" s="76">
        <v>0</v>
      </c>
      <c r="V42" s="76">
        <f t="shared" si="4"/>
        <v>379960.8</v>
      </c>
      <c r="W42" s="88">
        <f t="shared" si="3"/>
        <v>46022</v>
      </c>
    </row>
    <row r="43" spans="1:23" ht="15.75" x14ac:dyDescent="0.25">
      <c r="A43" s="69">
        <v>977</v>
      </c>
      <c r="B43" s="69">
        <v>34</v>
      </c>
      <c r="C43" s="73">
        <v>2025</v>
      </c>
      <c r="D43" s="69" t="s">
        <v>6</v>
      </c>
      <c r="E43" s="69" t="s">
        <v>94</v>
      </c>
      <c r="F43" s="69">
        <v>1</v>
      </c>
      <c r="G43" s="10">
        <v>1968</v>
      </c>
      <c r="H43" s="10"/>
      <c r="I43" s="82" t="s">
        <v>64</v>
      </c>
      <c r="J43" s="82" t="s">
        <v>64</v>
      </c>
      <c r="K43" s="82" t="s">
        <v>64</v>
      </c>
      <c r="L43" s="2">
        <v>670.4</v>
      </c>
      <c r="M43" s="2">
        <v>621.6</v>
      </c>
      <c r="N43" s="2">
        <v>621.6</v>
      </c>
      <c r="O43" s="10">
        <v>34</v>
      </c>
      <c r="P43" s="10">
        <v>2</v>
      </c>
      <c r="Q43" s="67">
        <v>2</v>
      </c>
      <c r="R43" s="76">
        <f>VLOOKUP(A43&amp;C43,Лист2!A:E,5,0)</f>
        <v>4187392.7239999995</v>
      </c>
      <c r="S43" s="56">
        <v>0</v>
      </c>
      <c r="T43" s="76">
        <v>0</v>
      </c>
      <c r="U43" s="76">
        <v>0</v>
      </c>
      <c r="V43" s="76">
        <f t="shared" si="4"/>
        <v>4187392.7239999995</v>
      </c>
      <c r="W43" s="88">
        <f t="shared" si="3"/>
        <v>46022</v>
      </c>
    </row>
    <row r="44" spans="1:23" ht="15.75" x14ac:dyDescent="0.25">
      <c r="A44" s="69">
        <v>986</v>
      </c>
      <c r="B44" s="10">
        <v>35</v>
      </c>
      <c r="C44" s="73">
        <v>2025</v>
      </c>
      <c r="D44" s="69" t="s">
        <v>6</v>
      </c>
      <c r="E44" s="69" t="s">
        <v>101</v>
      </c>
      <c r="F44" s="69">
        <v>1</v>
      </c>
      <c r="G44" s="10">
        <v>1973</v>
      </c>
      <c r="H44" s="10"/>
      <c r="I44" s="82" t="s">
        <v>64</v>
      </c>
      <c r="J44" s="82" t="s">
        <v>64</v>
      </c>
      <c r="K44" s="82" t="s">
        <v>64</v>
      </c>
      <c r="L44" s="2">
        <v>1873</v>
      </c>
      <c r="M44" s="2">
        <v>1731.7</v>
      </c>
      <c r="N44" s="2">
        <v>1731.7</v>
      </c>
      <c r="O44" s="10">
        <v>64</v>
      </c>
      <c r="P44" s="10">
        <v>3</v>
      </c>
      <c r="Q44" s="67">
        <v>3</v>
      </c>
      <c r="R44" s="76">
        <f>VLOOKUP(A44&amp;C44,Лист2!A:E,5,0)</f>
        <v>584404.22400000005</v>
      </c>
      <c r="S44" s="56">
        <v>0</v>
      </c>
      <c r="T44" s="76">
        <v>0</v>
      </c>
      <c r="U44" s="76">
        <v>0</v>
      </c>
      <c r="V44" s="76">
        <f t="shared" si="4"/>
        <v>584404.22400000005</v>
      </c>
      <c r="W44" s="88">
        <f t="shared" si="3"/>
        <v>46022</v>
      </c>
    </row>
    <row r="45" spans="1:23" ht="15.75" x14ac:dyDescent="0.25">
      <c r="A45" s="69">
        <v>989</v>
      </c>
      <c r="B45" s="69">
        <v>36</v>
      </c>
      <c r="C45" s="73">
        <v>2025</v>
      </c>
      <c r="D45" s="69" t="s">
        <v>6</v>
      </c>
      <c r="E45" s="69" t="s">
        <v>97</v>
      </c>
      <c r="F45" s="69">
        <v>1</v>
      </c>
      <c r="G45" s="10">
        <v>1967</v>
      </c>
      <c r="H45" s="10"/>
      <c r="I45" s="82" t="s">
        <v>64</v>
      </c>
      <c r="J45" s="82" t="s">
        <v>64</v>
      </c>
      <c r="K45" s="82" t="s">
        <v>64</v>
      </c>
      <c r="L45" s="2">
        <v>1016.3</v>
      </c>
      <c r="M45" s="2">
        <v>632</v>
      </c>
      <c r="N45" s="2">
        <v>632</v>
      </c>
      <c r="O45" s="10">
        <v>33</v>
      </c>
      <c r="P45" s="10">
        <v>2</v>
      </c>
      <c r="Q45" s="67">
        <v>2</v>
      </c>
      <c r="R45" s="76">
        <f>VLOOKUP(A45&amp;C45,Лист2!A:E,5,0)</f>
        <v>1436251.824</v>
      </c>
      <c r="S45" s="56">
        <v>0</v>
      </c>
      <c r="T45" s="76">
        <v>0</v>
      </c>
      <c r="U45" s="76">
        <v>0</v>
      </c>
      <c r="V45" s="76">
        <f t="shared" si="4"/>
        <v>1436251.824</v>
      </c>
      <c r="W45" s="88">
        <f t="shared" si="3"/>
        <v>46022</v>
      </c>
    </row>
    <row r="46" spans="1:23" ht="15.75" x14ac:dyDescent="0.25">
      <c r="A46" s="69">
        <v>993</v>
      </c>
      <c r="B46" s="10">
        <v>37</v>
      </c>
      <c r="C46" s="73">
        <v>2025</v>
      </c>
      <c r="D46" s="69" t="s">
        <v>6</v>
      </c>
      <c r="E46" s="69" t="s">
        <v>98</v>
      </c>
      <c r="F46" s="69">
        <v>1</v>
      </c>
      <c r="G46" s="10">
        <v>1967</v>
      </c>
      <c r="H46" s="10"/>
      <c r="I46" s="82" t="s">
        <v>64</v>
      </c>
      <c r="J46" s="82" t="s">
        <v>64</v>
      </c>
      <c r="K46" s="82" t="s">
        <v>64</v>
      </c>
      <c r="L46" s="2">
        <v>669.8</v>
      </c>
      <c r="M46" s="2">
        <v>622.29999999999995</v>
      </c>
      <c r="N46" s="2">
        <v>622.29999999999995</v>
      </c>
      <c r="O46" s="10">
        <v>32</v>
      </c>
      <c r="P46" s="10">
        <v>2</v>
      </c>
      <c r="Q46" s="67">
        <v>2</v>
      </c>
      <c r="R46" s="76">
        <f>VLOOKUP(A46&amp;C46,Лист2!A:E,5,0)</f>
        <v>1368635.1440000001</v>
      </c>
      <c r="S46" s="56">
        <v>0</v>
      </c>
      <c r="T46" s="76">
        <v>0</v>
      </c>
      <c r="U46" s="76">
        <v>0</v>
      </c>
      <c r="V46" s="76">
        <f t="shared" si="4"/>
        <v>1368635.1440000001</v>
      </c>
      <c r="W46" s="88">
        <f t="shared" si="3"/>
        <v>46022</v>
      </c>
    </row>
    <row r="47" spans="1:23" ht="15.75" x14ac:dyDescent="0.25">
      <c r="A47" s="69">
        <v>995</v>
      </c>
      <c r="B47" s="69">
        <v>38</v>
      </c>
      <c r="C47" s="73">
        <v>2025</v>
      </c>
      <c r="D47" s="69" t="s">
        <v>6</v>
      </c>
      <c r="E47" s="69" t="s">
        <v>99</v>
      </c>
      <c r="F47" s="69">
        <v>1</v>
      </c>
      <c r="G47" s="10">
        <v>1968</v>
      </c>
      <c r="H47" s="10"/>
      <c r="I47" s="82" t="s">
        <v>64</v>
      </c>
      <c r="J47" s="82" t="s">
        <v>64</v>
      </c>
      <c r="K47" s="82" t="s">
        <v>64</v>
      </c>
      <c r="L47" s="2">
        <v>452.5</v>
      </c>
      <c r="M47" s="2">
        <v>359.8</v>
      </c>
      <c r="N47" s="2">
        <v>359.8</v>
      </c>
      <c r="O47" s="10">
        <v>16</v>
      </c>
      <c r="P47" s="10">
        <v>2</v>
      </c>
      <c r="Q47" s="67">
        <v>1</v>
      </c>
      <c r="R47" s="76">
        <f>VLOOKUP(A47&amp;C47,Лист2!A:E,5,0)</f>
        <v>827701.70400000003</v>
      </c>
      <c r="S47" s="56">
        <v>0</v>
      </c>
      <c r="T47" s="76">
        <v>0</v>
      </c>
      <c r="U47" s="76">
        <v>0</v>
      </c>
      <c r="V47" s="76">
        <f t="shared" si="4"/>
        <v>827701.70400000003</v>
      </c>
      <c r="W47" s="88">
        <f t="shared" si="3"/>
        <v>46022</v>
      </c>
    </row>
    <row r="48" spans="1:23" ht="15.75" x14ac:dyDescent="0.25">
      <c r="A48" s="69">
        <v>724</v>
      </c>
      <c r="B48" s="10">
        <v>39</v>
      </c>
      <c r="C48" s="73">
        <v>2025</v>
      </c>
      <c r="D48" s="69" t="s">
        <v>6</v>
      </c>
      <c r="E48" s="69" t="s">
        <v>102</v>
      </c>
      <c r="F48" s="69">
        <v>1</v>
      </c>
      <c r="G48" s="10">
        <v>1965</v>
      </c>
      <c r="H48" s="10"/>
      <c r="I48" s="82" t="s">
        <v>64</v>
      </c>
      <c r="J48" s="82" t="s">
        <v>64</v>
      </c>
      <c r="K48" s="82" t="s">
        <v>64</v>
      </c>
      <c r="L48" s="2">
        <v>389.8</v>
      </c>
      <c r="M48" s="2">
        <v>341</v>
      </c>
      <c r="N48" s="2">
        <v>341</v>
      </c>
      <c r="O48" s="10">
        <v>20</v>
      </c>
      <c r="P48" s="10">
        <v>2</v>
      </c>
      <c r="Q48" s="67">
        <v>2</v>
      </c>
      <c r="R48" s="76">
        <f>VLOOKUP(A48&amp;C48,Лист2!A:E,5,0)</f>
        <v>219151.584</v>
      </c>
      <c r="S48" s="56">
        <v>0</v>
      </c>
      <c r="T48" s="76">
        <v>0</v>
      </c>
      <c r="U48" s="76">
        <v>0</v>
      </c>
      <c r="V48" s="76">
        <f t="shared" si="4"/>
        <v>219151.584</v>
      </c>
      <c r="W48" s="88">
        <f t="shared" si="3"/>
        <v>46022</v>
      </c>
    </row>
    <row r="49" spans="1:23" ht="15.75" x14ac:dyDescent="0.25">
      <c r="A49" s="69">
        <v>999</v>
      </c>
      <c r="B49" s="69">
        <v>40</v>
      </c>
      <c r="C49" s="73">
        <v>2025</v>
      </c>
      <c r="D49" s="69" t="s">
        <v>6</v>
      </c>
      <c r="E49" s="69" t="s">
        <v>103</v>
      </c>
      <c r="F49" s="69">
        <v>1</v>
      </c>
      <c r="G49" s="10">
        <v>1970</v>
      </c>
      <c r="H49" s="10"/>
      <c r="I49" s="82" t="s">
        <v>64</v>
      </c>
      <c r="J49" s="82" t="s">
        <v>64</v>
      </c>
      <c r="K49" s="82" t="s">
        <v>64</v>
      </c>
      <c r="L49" s="2">
        <v>672.9</v>
      </c>
      <c r="M49" s="2">
        <v>624.1</v>
      </c>
      <c r="N49" s="2">
        <v>624.1</v>
      </c>
      <c r="O49" s="10">
        <v>35</v>
      </c>
      <c r="P49" s="10">
        <v>2</v>
      </c>
      <c r="Q49" s="67">
        <v>2</v>
      </c>
      <c r="R49" s="76">
        <f>VLOOKUP(A49&amp;C49,Лист2!A:E,5,0)</f>
        <v>3690726.7600000002</v>
      </c>
      <c r="S49" s="56">
        <v>0</v>
      </c>
      <c r="T49" s="76">
        <v>0</v>
      </c>
      <c r="U49" s="76">
        <v>0</v>
      </c>
      <c r="V49" s="76">
        <f t="shared" si="4"/>
        <v>3690726.7600000002</v>
      </c>
      <c r="W49" s="88">
        <f t="shared" si="3"/>
        <v>46022</v>
      </c>
    </row>
    <row r="50" spans="1:23" ht="15.75" x14ac:dyDescent="0.25">
      <c r="A50" s="69">
        <v>1019</v>
      </c>
      <c r="B50" s="10">
        <v>41</v>
      </c>
      <c r="C50" s="73">
        <v>2025</v>
      </c>
      <c r="D50" s="69" t="s">
        <v>6</v>
      </c>
      <c r="E50" s="69" t="s">
        <v>73</v>
      </c>
      <c r="F50" s="69">
        <v>1</v>
      </c>
      <c r="G50" s="10">
        <v>1965</v>
      </c>
      <c r="H50" s="10"/>
      <c r="I50" s="82" t="s">
        <v>64</v>
      </c>
      <c r="J50" s="82" t="s">
        <v>64</v>
      </c>
      <c r="K50" s="82" t="s">
        <v>64</v>
      </c>
      <c r="L50" s="2">
        <v>385.2</v>
      </c>
      <c r="M50" s="2">
        <v>345.1</v>
      </c>
      <c r="N50" s="2">
        <v>345.1</v>
      </c>
      <c r="O50" s="10">
        <v>20</v>
      </c>
      <c r="P50" s="10">
        <v>2</v>
      </c>
      <c r="Q50" s="67">
        <v>1</v>
      </c>
      <c r="R50" s="76">
        <f>VLOOKUP(A50&amp;C50,Лист2!A:E,5,0)</f>
        <v>221439.52</v>
      </c>
      <c r="S50" s="56">
        <v>0</v>
      </c>
      <c r="T50" s="76">
        <v>0</v>
      </c>
      <c r="U50" s="76">
        <v>0</v>
      </c>
      <c r="V50" s="76">
        <f t="shared" si="4"/>
        <v>221439.52</v>
      </c>
      <c r="W50" s="88">
        <f t="shared" si="3"/>
        <v>46022</v>
      </c>
    </row>
    <row r="51" spans="1:23" ht="15.75" x14ac:dyDescent="0.25">
      <c r="A51" s="69">
        <v>1018</v>
      </c>
      <c r="B51" s="69">
        <v>42</v>
      </c>
      <c r="C51" s="73">
        <v>2025</v>
      </c>
      <c r="D51" s="69" t="s">
        <v>6</v>
      </c>
      <c r="E51" s="69" t="s">
        <v>74</v>
      </c>
      <c r="F51" s="69">
        <v>1</v>
      </c>
      <c r="G51" s="10">
        <v>1957</v>
      </c>
      <c r="H51" s="10"/>
      <c r="I51" s="82" t="s">
        <v>64</v>
      </c>
      <c r="J51" s="82" t="s">
        <v>64</v>
      </c>
      <c r="K51" s="82" t="s">
        <v>64</v>
      </c>
      <c r="L51" s="2">
        <v>381.9</v>
      </c>
      <c r="M51" s="2">
        <v>357.5</v>
      </c>
      <c r="N51" s="2">
        <v>357.5</v>
      </c>
      <c r="O51" s="10">
        <v>16</v>
      </c>
      <c r="P51" s="10">
        <v>2</v>
      </c>
      <c r="Q51" s="67">
        <v>1</v>
      </c>
      <c r="R51" s="76">
        <f>VLOOKUP(A51&amp;C51,Лист2!A:E,5,0)</f>
        <v>367540.576</v>
      </c>
      <c r="S51" s="56">
        <v>0</v>
      </c>
      <c r="T51" s="76">
        <v>0</v>
      </c>
      <c r="U51" s="76">
        <v>0</v>
      </c>
      <c r="V51" s="76">
        <f t="shared" si="4"/>
        <v>367540.576</v>
      </c>
      <c r="W51" s="88">
        <f t="shared" si="3"/>
        <v>46022</v>
      </c>
    </row>
    <row r="52" spans="1:23" ht="15.75" x14ac:dyDescent="0.25">
      <c r="A52" s="69">
        <v>1124</v>
      </c>
      <c r="B52" s="10">
        <v>43</v>
      </c>
      <c r="C52" s="73">
        <v>2025</v>
      </c>
      <c r="D52" s="69" t="s">
        <v>6</v>
      </c>
      <c r="E52" s="69" t="s">
        <v>106</v>
      </c>
      <c r="F52" s="69">
        <v>1</v>
      </c>
      <c r="G52" s="10">
        <v>1963</v>
      </c>
      <c r="H52" s="10"/>
      <c r="I52" s="82" t="s">
        <v>64</v>
      </c>
      <c r="J52" s="82" t="s">
        <v>64</v>
      </c>
      <c r="K52" s="82" t="s">
        <v>64</v>
      </c>
      <c r="L52" s="2">
        <v>373.5</v>
      </c>
      <c r="M52" s="2">
        <v>263.2</v>
      </c>
      <c r="N52" s="2">
        <v>263.2</v>
      </c>
      <c r="O52" s="10">
        <v>15</v>
      </c>
      <c r="P52" s="10">
        <v>2</v>
      </c>
      <c r="Q52" s="67">
        <v>1</v>
      </c>
      <c r="R52" s="76">
        <f>VLOOKUP(A52&amp;C52,Лист2!A:E,5,0)</f>
        <v>54787.896000000001</v>
      </c>
      <c r="S52" s="56">
        <v>0</v>
      </c>
      <c r="T52" s="76">
        <v>0</v>
      </c>
      <c r="U52" s="76">
        <v>0</v>
      </c>
      <c r="V52" s="76">
        <f t="shared" si="4"/>
        <v>54787.896000000001</v>
      </c>
      <c r="W52" s="88">
        <f t="shared" si="3"/>
        <v>46022</v>
      </c>
    </row>
    <row r="53" spans="1:23" ht="15.75" x14ac:dyDescent="0.25">
      <c r="A53" s="69">
        <v>1021</v>
      </c>
      <c r="B53" s="69">
        <v>44</v>
      </c>
      <c r="C53" s="73">
        <v>2025</v>
      </c>
      <c r="D53" s="69" t="s">
        <v>6</v>
      </c>
      <c r="E53" s="69" t="s">
        <v>107</v>
      </c>
      <c r="F53" s="69">
        <v>1</v>
      </c>
      <c r="G53" s="10">
        <v>1964</v>
      </c>
      <c r="H53" s="10"/>
      <c r="I53" s="82" t="s">
        <v>64</v>
      </c>
      <c r="J53" s="82" t="s">
        <v>64</v>
      </c>
      <c r="K53" s="82" t="s">
        <v>64</v>
      </c>
      <c r="L53" s="2">
        <v>774</v>
      </c>
      <c r="M53" s="2">
        <v>620.70000000000005</v>
      </c>
      <c r="N53" s="2">
        <v>620.70000000000005</v>
      </c>
      <c r="O53" s="10">
        <v>32</v>
      </c>
      <c r="P53" s="10">
        <v>2</v>
      </c>
      <c r="Q53" s="67">
        <v>2</v>
      </c>
      <c r="R53" s="76">
        <f>VLOOKUP(A53&amp;C53,Лист2!A:E,5,0)</f>
        <v>109575.792</v>
      </c>
      <c r="S53" s="56">
        <v>0</v>
      </c>
      <c r="T53" s="76">
        <v>0</v>
      </c>
      <c r="U53" s="76">
        <v>0</v>
      </c>
      <c r="V53" s="76">
        <f t="shared" si="4"/>
        <v>109575.792</v>
      </c>
      <c r="W53" s="88">
        <f t="shared" si="3"/>
        <v>46022</v>
      </c>
    </row>
    <row r="54" spans="1:23" x14ac:dyDescent="0.25">
      <c r="A54" s="69">
        <v>13162</v>
      </c>
      <c r="B54" s="10">
        <v>45</v>
      </c>
      <c r="C54" s="73">
        <v>2025</v>
      </c>
      <c r="D54" s="10" t="s">
        <v>6</v>
      </c>
      <c r="E54" s="10" t="s">
        <v>12</v>
      </c>
      <c r="F54" s="69">
        <v>1</v>
      </c>
      <c r="G54" s="10">
        <v>1965</v>
      </c>
      <c r="H54" s="10"/>
      <c r="I54" s="65" t="s">
        <v>64</v>
      </c>
      <c r="J54" s="65" t="s">
        <v>64</v>
      </c>
      <c r="K54" s="65" t="s">
        <v>64</v>
      </c>
      <c r="L54" s="2">
        <v>366.4</v>
      </c>
      <c r="M54" s="2">
        <v>224.3</v>
      </c>
      <c r="N54" s="2">
        <v>224.3</v>
      </c>
      <c r="O54" s="10">
        <v>12</v>
      </c>
      <c r="P54" s="10">
        <v>2</v>
      </c>
      <c r="Q54" s="73">
        <v>1</v>
      </c>
      <c r="R54" s="76">
        <f>VLOOKUP(A54&amp;C54,Лист2!A:E,5,0)</f>
        <v>102270.7392</v>
      </c>
      <c r="S54" s="56">
        <v>0</v>
      </c>
      <c r="T54" s="76">
        <v>0</v>
      </c>
      <c r="U54" s="76">
        <v>0</v>
      </c>
      <c r="V54" s="76">
        <f t="shared" si="4"/>
        <v>102270.7392</v>
      </c>
      <c r="W54" s="88">
        <f t="shared" si="3"/>
        <v>46022</v>
      </c>
    </row>
    <row r="55" spans="1:23" ht="15.75" x14ac:dyDescent="0.25">
      <c r="A55" s="69">
        <v>13165</v>
      </c>
      <c r="B55" s="69">
        <v>46</v>
      </c>
      <c r="C55" s="73">
        <v>2025</v>
      </c>
      <c r="D55" s="10" t="s">
        <v>6</v>
      </c>
      <c r="E55" s="10" t="s">
        <v>75</v>
      </c>
      <c r="F55" s="69">
        <v>1</v>
      </c>
      <c r="G55" s="10">
        <v>1967</v>
      </c>
      <c r="H55" s="10"/>
      <c r="I55" s="65" t="s">
        <v>64</v>
      </c>
      <c r="J55" s="65" t="s">
        <v>64</v>
      </c>
      <c r="K55" s="65" t="s">
        <v>64</v>
      </c>
      <c r="L55" s="2">
        <v>378.2</v>
      </c>
      <c r="M55" s="2">
        <v>232.5</v>
      </c>
      <c r="N55" s="2">
        <v>232.5</v>
      </c>
      <c r="O55" s="10">
        <v>15</v>
      </c>
      <c r="P55" s="10">
        <v>2</v>
      </c>
      <c r="Q55" s="67">
        <v>1</v>
      </c>
      <c r="R55" s="76">
        <v>1178327.8999999999</v>
      </c>
      <c r="S55" s="56">
        <v>0</v>
      </c>
      <c r="T55" s="76">
        <v>0</v>
      </c>
      <c r="U55" s="76">
        <v>0</v>
      </c>
      <c r="V55" s="76">
        <f t="shared" si="4"/>
        <v>1178327.8999999999</v>
      </c>
      <c r="W55" s="88">
        <f t="shared" si="3"/>
        <v>46022</v>
      </c>
    </row>
    <row r="56" spans="1:23" ht="15.75" x14ac:dyDescent="0.25">
      <c r="A56" s="69">
        <v>13167</v>
      </c>
      <c r="B56" s="10">
        <v>47</v>
      </c>
      <c r="C56" s="73">
        <v>2025</v>
      </c>
      <c r="D56" s="10" t="s">
        <v>6</v>
      </c>
      <c r="E56" s="10" t="s">
        <v>76</v>
      </c>
      <c r="F56" s="69">
        <v>1</v>
      </c>
      <c r="G56" s="10">
        <v>1967</v>
      </c>
      <c r="H56" s="10"/>
      <c r="I56" s="65" t="s">
        <v>64</v>
      </c>
      <c r="J56" s="65" t="s">
        <v>64</v>
      </c>
      <c r="K56" s="65" t="s">
        <v>64</v>
      </c>
      <c r="L56" s="2">
        <v>376.1</v>
      </c>
      <c r="M56" s="2">
        <v>227.6</v>
      </c>
      <c r="N56" s="2">
        <v>227.6</v>
      </c>
      <c r="O56" s="10">
        <v>14</v>
      </c>
      <c r="P56" s="10">
        <v>2</v>
      </c>
      <c r="Q56" s="67">
        <v>1</v>
      </c>
      <c r="R56" s="76">
        <f>VLOOKUP(A56&amp;C56,Лист2!A:E,5,0)</f>
        <v>1167370.3168000001</v>
      </c>
      <c r="S56" s="56">
        <v>0</v>
      </c>
      <c r="T56" s="76">
        <v>0</v>
      </c>
      <c r="U56" s="76">
        <v>0</v>
      </c>
      <c r="V56" s="76">
        <f t="shared" si="4"/>
        <v>1167370.3168000001</v>
      </c>
      <c r="W56" s="88">
        <f t="shared" si="3"/>
        <v>46022</v>
      </c>
    </row>
    <row r="57" spans="1:23" x14ac:dyDescent="0.25">
      <c r="A57" s="69">
        <v>13159</v>
      </c>
      <c r="B57" s="69">
        <v>48</v>
      </c>
      <c r="C57" s="73">
        <v>2025</v>
      </c>
      <c r="D57" s="10" t="s">
        <v>6</v>
      </c>
      <c r="E57" s="10" t="s">
        <v>11</v>
      </c>
      <c r="F57" s="69">
        <v>1</v>
      </c>
      <c r="G57" s="10">
        <v>1965</v>
      </c>
      <c r="H57" s="10"/>
      <c r="I57" s="65" t="s">
        <v>64</v>
      </c>
      <c r="J57" s="65" t="s">
        <v>64</v>
      </c>
      <c r="K57" s="65" t="s">
        <v>64</v>
      </c>
      <c r="L57" s="2">
        <v>345.2</v>
      </c>
      <c r="M57" s="2">
        <v>204.1</v>
      </c>
      <c r="N57" s="2">
        <v>204.1</v>
      </c>
      <c r="O57" s="10">
        <v>16</v>
      </c>
      <c r="P57" s="10">
        <v>2</v>
      </c>
      <c r="Q57" s="73">
        <v>2</v>
      </c>
      <c r="R57" s="76">
        <f>VLOOKUP(A57&amp;C57,Лист2!A:E,5,0)</f>
        <v>109575.792</v>
      </c>
      <c r="S57" s="56">
        <v>0</v>
      </c>
      <c r="T57" s="76">
        <v>0</v>
      </c>
      <c r="U57" s="76">
        <v>0</v>
      </c>
      <c r="V57" s="76">
        <f t="shared" si="4"/>
        <v>109575.792</v>
      </c>
      <c r="W57" s="88">
        <f t="shared" si="3"/>
        <v>46022</v>
      </c>
    </row>
    <row r="58" spans="1:23" ht="15.75" x14ac:dyDescent="0.25">
      <c r="A58" s="69">
        <v>1060</v>
      </c>
      <c r="B58" s="10">
        <v>49</v>
      </c>
      <c r="C58" s="73">
        <v>2025</v>
      </c>
      <c r="D58" s="10" t="s">
        <v>6</v>
      </c>
      <c r="E58" s="10" t="s">
        <v>108</v>
      </c>
      <c r="F58" s="69">
        <v>1</v>
      </c>
      <c r="G58" s="10">
        <v>1973</v>
      </c>
      <c r="H58" s="10"/>
      <c r="I58" s="65" t="s">
        <v>64</v>
      </c>
      <c r="J58" s="65" t="s">
        <v>64</v>
      </c>
      <c r="K58" s="65" t="s">
        <v>64</v>
      </c>
      <c r="L58" s="2">
        <v>525.70000000000005</v>
      </c>
      <c r="M58" s="2">
        <v>347.9</v>
      </c>
      <c r="N58" s="2">
        <v>347.9</v>
      </c>
      <c r="O58" s="10">
        <v>15</v>
      </c>
      <c r="P58" s="10">
        <v>2</v>
      </c>
      <c r="Q58" s="67">
        <v>1</v>
      </c>
      <c r="R58" s="76">
        <f>VLOOKUP(A58&amp;C58,Лист2!A:E,5,0)</f>
        <v>328727.37600000005</v>
      </c>
      <c r="S58" s="56">
        <v>0</v>
      </c>
      <c r="T58" s="76">
        <v>0</v>
      </c>
      <c r="U58" s="76">
        <v>0</v>
      </c>
      <c r="V58" s="76">
        <f t="shared" si="4"/>
        <v>328727.37600000005</v>
      </c>
      <c r="W58" s="88">
        <f t="shared" si="3"/>
        <v>46022</v>
      </c>
    </row>
    <row r="59" spans="1:23" ht="15.75" x14ac:dyDescent="0.25">
      <c r="A59" s="69">
        <v>1061</v>
      </c>
      <c r="B59" s="69">
        <v>50</v>
      </c>
      <c r="C59" s="73">
        <v>2025</v>
      </c>
      <c r="D59" s="10" t="s">
        <v>6</v>
      </c>
      <c r="E59" s="10" t="s">
        <v>8</v>
      </c>
      <c r="F59" s="69">
        <v>1</v>
      </c>
      <c r="G59" s="10">
        <v>1970</v>
      </c>
      <c r="H59" s="10"/>
      <c r="I59" s="65" t="s">
        <v>64</v>
      </c>
      <c r="J59" s="65" t="s">
        <v>64</v>
      </c>
      <c r="K59" s="65" t="s">
        <v>64</v>
      </c>
      <c r="L59" s="2">
        <v>455.4</v>
      </c>
      <c r="M59" s="2">
        <v>430.88</v>
      </c>
      <c r="N59" s="2">
        <v>347.88</v>
      </c>
      <c r="O59" s="10">
        <v>12</v>
      </c>
      <c r="P59" s="10">
        <v>2</v>
      </c>
      <c r="Q59" s="66">
        <v>1</v>
      </c>
      <c r="R59" s="76">
        <f>VLOOKUP(A59&amp;C59,Лист2!A:E,5,0)</f>
        <v>1746185.4400000002</v>
      </c>
      <c r="S59" s="56">
        <v>0</v>
      </c>
      <c r="T59" s="76">
        <v>0</v>
      </c>
      <c r="U59" s="76">
        <v>0</v>
      </c>
      <c r="V59" s="76">
        <f t="shared" si="4"/>
        <v>1746185.4400000002</v>
      </c>
      <c r="W59" s="88">
        <v>46022</v>
      </c>
    </row>
    <row r="60" spans="1:23" x14ac:dyDescent="0.25">
      <c r="A60" s="69">
        <v>1062</v>
      </c>
      <c r="B60" s="10">
        <v>51</v>
      </c>
      <c r="C60" s="73">
        <v>2025</v>
      </c>
      <c r="D60" s="10" t="s">
        <v>6</v>
      </c>
      <c r="E60" s="10" t="s">
        <v>9</v>
      </c>
      <c r="F60" s="69">
        <v>1</v>
      </c>
      <c r="G60" s="10">
        <v>1969</v>
      </c>
      <c r="H60" s="10"/>
      <c r="I60" s="65" t="s">
        <v>64</v>
      </c>
      <c r="J60" s="65" t="s">
        <v>64</v>
      </c>
      <c r="K60" s="65" t="s">
        <v>64</v>
      </c>
      <c r="L60" s="2">
        <v>1178.4000000000001</v>
      </c>
      <c r="M60" s="2">
        <v>701.9</v>
      </c>
      <c r="N60" s="2">
        <v>701.9</v>
      </c>
      <c r="O60" s="10">
        <v>39</v>
      </c>
      <c r="P60" s="10">
        <v>2</v>
      </c>
      <c r="Q60" s="73">
        <v>1</v>
      </c>
      <c r="R60" s="76">
        <f>VLOOKUP(A60&amp;C60,Лист2!A:E,5,0)</f>
        <v>2585674.0999999996</v>
      </c>
      <c r="S60" s="56">
        <v>0</v>
      </c>
      <c r="T60" s="76">
        <v>0</v>
      </c>
      <c r="U60" s="76">
        <v>0</v>
      </c>
      <c r="V60" s="76">
        <f t="shared" si="4"/>
        <v>2585674.0999999996</v>
      </c>
      <c r="W60" s="88">
        <f t="shared" si="3"/>
        <v>46022</v>
      </c>
    </row>
    <row r="61" spans="1:23" x14ac:dyDescent="0.25">
      <c r="A61" s="69">
        <v>1078</v>
      </c>
      <c r="B61" s="69">
        <v>52</v>
      </c>
      <c r="C61" s="73">
        <v>2025</v>
      </c>
      <c r="D61" s="10" t="s">
        <v>6</v>
      </c>
      <c r="E61" s="10" t="s">
        <v>113</v>
      </c>
      <c r="F61" s="69">
        <v>1</v>
      </c>
      <c r="G61" s="10">
        <v>1976</v>
      </c>
      <c r="H61" s="10"/>
      <c r="I61" s="65" t="s">
        <v>64</v>
      </c>
      <c r="J61" s="65" t="s">
        <v>64</v>
      </c>
      <c r="K61" s="65" t="s">
        <v>64</v>
      </c>
      <c r="L61" s="2">
        <v>2462.3000000000002</v>
      </c>
      <c r="M61" s="2">
        <v>1375.55</v>
      </c>
      <c r="N61" s="2">
        <v>1014.35</v>
      </c>
      <c r="O61" s="10">
        <v>68</v>
      </c>
      <c r="P61" s="10">
        <v>5</v>
      </c>
      <c r="Q61" s="73">
        <v>2</v>
      </c>
      <c r="R61" s="76">
        <f>VLOOKUP(A61&amp;C61,Лист2!A:E,5,0)</f>
        <v>941117.96</v>
      </c>
      <c r="S61" s="56">
        <v>0</v>
      </c>
      <c r="T61" s="76">
        <v>0</v>
      </c>
      <c r="U61" s="76">
        <v>0</v>
      </c>
      <c r="V61" s="76">
        <f t="shared" si="4"/>
        <v>941117.96</v>
      </c>
      <c r="W61" s="88">
        <f t="shared" si="3"/>
        <v>46022</v>
      </c>
    </row>
    <row r="62" spans="1:23" x14ac:dyDescent="0.25">
      <c r="A62" s="69">
        <v>1104</v>
      </c>
      <c r="B62" s="10">
        <v>53</v>
      </c>
      <c r="C62" s="73">
        <v>2025</v>
      </c>
      <c r="D62" s="10" t="s">
        <v>6</v>
      </c>
      <c r="E62" s="10" t="s">
        <v>77</v>
      </c>
      <c r="F62" s="69">
        <v>1</v>
      </c>
      <c r="G62" s="10">
        <v>1950</v>
      </c>
      <c r="H62" s="10"/>
      <c r="I62" s="65" t="s">
        <v>64</v>
      </c>
      <c r="J62" s="65" t="s">
        <v>64</v>
      </c>
      <c r="K62" s="65" t="s">
        <v>64</v>
      </c>
      <c r="L62" s="2">
        <v>825.8</v>
      </c>
      <c r="M62" s="2">
        <v>508.2</v>
      </c>
      <c r="N62" s="2">
        <v>508.2</v>
      </c>
      <c r="O62" s="10">
        <v>25</v>
      </c>
      <c r="P62" s="10">
        <v>2</v>
      </c>
      <c r="Q62" s="73">
        <v>2</v>
      </c>
      <c r="R62" s="76">
        <f>VLOOKUP(A62&amp;C62,Лист2!A:E,5,0)</f>
        <v>109575.792</v>
      </c>
      <c r="S62" s="56">
        <v>0</v>
      </c>
      <c r="T62" s="76">
        <v>0</v>
      </c>
      <c r="U62" s="76">
        <v>0</v>
      </c>
      <c r="V62" s="76">
        <f t="shared" si="4"/>
        <v>109575.792</v>
      </c>
      <c r="W62" s="88">
        <f t="shared" si="3"/>
        <v>46022</v>
      </c>
    </row>
    <row r="63" spans="1:23" x14ac:dyDescent="0.25">
      <c r="A63" s="69">
        <v>1105</v>
      </c>
      <c r="B63" s="69">
        <v>54</v>
      </c>
      <c r="C63" s="73">
        <v>2025</v>
      </c>
      <c r="D63" s="10" t="s">
        <v>6</v>
      </c>
      <c r="E63" s="10" t="s">
        <v>10</v>
      </c>
      <c r="F63" s="69">
        <v>1</v>
      </c>
      <c r="G63" s="10">
        <v>1959</v>
      </c>
      <c r="H63" s="10"/>
      <c r="I63" s="65" t="s">
        <v>64</v>
      </c>
      <c r="J63" s="65" t="s">
        <v>64</v>
      </c>
      <c r="K63" s="65" t="s">
        <v>64</v>
      </c>
      <c r="L63" s="2">
        <v>561.1</v>
      </c>
      <c r="M63" s="2">
        <v>537.1</v>
      </c>
      <c r="N63" s="2">
        <v>537.1</v>
      </c>
      <c r="O63" s="10">
        <v>23</v>
      </c>
      <c r="P63" s="10">
        <v>2</v>
      </c>
      <c r="Q63" s="73">
        <v>2</v>
      </c>
      <c r="R63" s="76">
        <f>VLOOKUP(A63&amp;C63,Лист2!A:E,5,0)</f>
        <v>219151.584</v>
      </c>
      <c r="S63" s="56">
        <v>0</v>
      </c>
      <c r="T63" s="76">
        <v>0</v>
      </c>
      <c r="U63" s="76">
        <v>0</v>
      </c>
      <c r="V63" s="76">
        <f t="shared" si="4"/>
        <v>219151.584</v>
      </c>
      <c r="W63" s="88">
        <v>46022</v>
      </c>
    </row>
    <row r="64" spans="1:23" x14ac:dyDescent="0.25">
      <c r="A64" s="69">
        <v>4875</v>
      </c>
      <c r="B64" s="10">
        <v>55</v>
      </c>
      <c r="C64" s="73">
        <v>2025</v>
      </c>
      <c r="D64" s="10" t="s">
        <v>6</v>
      </c>
      <c r="E64" s="10" t="s">
        <v>104</v>
      </c>
      <c r="F64" s="69">
        <v>1</v>
      </c>
      <c r="G64" s="10">
        <v>1980</v>
      </c>
      <c r="H64" s="10"/>
      <c r="I64" s="65" t="s">
        <v>64</v>
      </c>
      <c r="J64" s="65" t="s">
        <v>64</v>
      </c>
      <c r="K64" s="65" t="s">
        <v>64</v>
      </c>
      <c r="L64" s="2">
        <v>440</v>
      </c>
      <c r="M64" s="2">
        <v>367.6</v>
      </c>
      <c r="N64" s="2">
        <v>367.6</v>
      </c>
      <c r="O64" s="10">
        <v>16</v>
      </c>
      <c r="P64" s="10">
        <v>2</v>
      </c>
      <c r="Q64" s="73">
        <v>1</v>
      </c>
      <c r="R64" s="76">
        <f>VLOOKUP(A64&amp;C64,Лист2!A:E,5,0)</f>
        <v>1677302.2239999999</v>
      </c>
      <c r="S64" s="56">
        <v>0</v>
      </c>
      <c r="T64" s="76">
        <v>0</v>
      </c>
      <c r="U64" s="76">
        <v>0</v>
      </c>
      <c r="V64" s="76">
        <f t="shared" si="4"/>
        <v>1677302.2239999999</v>
      </c>
      <c r="W64" s="88">
        <f t="shared" si="3"/>
        <v>46022</v>
      </c>
    </row>
    <row r="65" spans="1:23" s="59" customFormat="1" x14ac:dyDescent="0.25">
      <c r="B65" s="110"/>
      <c r="C65" s="110"/>
      <c r="D65" s="109" t="s">
        <v>89</v>
      </c>
      <c r="E65" s="110"/>
      <c r="F65" s="110"/>
      <c r="G65" s="111"/>
      <c r="H65" s="60"/>
      <c r="I65" s="68"/>
      <c r="J65" s="68"/>
      <c r="K65" s="68"/>
      <c r="L65" s="62">
        <f>SUM(L29:L64)</f>
        <v>33159.000000000007</v>
      </c>
      <c r="M65" s="62">
        <f t="shared" ref="M65:N65" si="5">SUM(M29:M64)</f>
        <v>24553.029999999995</v>
      </c>
      <c r="N65" s="62">
        <f t="shared" si="5"/>
        <v>23132.03</v>
      </c>
      <c r="O65" s="60"/>
      <c r="P65" s="60"/>
      <c r="Q65" s="75"/>
      <c r="R65" s="98">
        <f>SUM(R29:R64)</f>
        <v>38900723.770000003</v>
      </c>
      <c r="S65" s="98">
        <f>SUM(S29:S64)</f>
        <v>0</v>
      </c>
      <c r="T65" s="98">
        <f>SUM(T29:T64)</f>
        <v>0</v>
      </c>
      <c r="U65" s="98">
        <f>SUM(U29:U64)</f>
        <v>0</v>
      </c>
      <c r="V65" s="98">
        <f>SUM(V29:V64)</f>
        <v>38900723.770000003</v>
      </c>
      <c r="W65" s="63"/>
    </row>
    <row r="66" spans="1:23" s="59" customFormat="1" ht="14.25" x14ac:dyDescent="0.2">
      <c r="A66" s="60"/>
      <c r="B66" s="60"/>
      <c r="C66" s="61"/>
      <c r="D66" s="60"/>
      <c r="E66" s="60"/>
      <c r="F66" s="60"/>
      <c r="G66" s="60"/>
      <c r="H66" s="60"/>
      <c r="I66" s="63"/>
      <c r="J66" s="63"/>
      <c r="K66" s="63"/>
      <c r="L66" s="64"/>
      <c r="M66" s="64"/>
      <c r="N66" s="64"/>
      <c r="O66" s="64"/>
      <c r="P66" s="64"/>
      <c r="Q66" s="74"/>
      <c r="R66" s="64"/>
      <c r="S66" s="64"/>
      <c r="T66" s="64"/>
      <c r="U66" s="64"/>
      <c r="V66" s="64"/>
      <c r="W66" s="63"/>
    </row>
    <row r="67" spans="1:23" s="59" customFormat="1" ht="32.25" customHeight="1" x14ac:dyDescent="0.2">
      <c r="A67" s="13"/>
      <c r="B67" s="13"/>
      <c r="C67" s="13"/>
      <c r="D67" s="43"/>
      <c r="E67" s="60"/>
      <c r="F67" s="13"/>
      <c r="G67" s="13"/>
      <c r="H67" s="13"/>
      <c r="I67" s="14"/>
      <c r="J67" s="14"/>
      <c r="K67" s="1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0"/>
    </row>
    <row r="68" spans="1:23" s="8" customFormat="1" x14ac:dyDescent="0.25">
      <c r="A68"/>
      <c r="B68"/>
      <c r="C68" s="3"/>
      <c r="D68"/>
      <c r="E68"/>
      <c r="F68"/>
      <c r="G68"/>
      <c r="H68"/>
      <c r="I68" s="7"/>
      <c r="J68" s="7"/>
      <c r="K68" s="7"/>
      <c r="L68" s="1"/>
      <c r="M68" s="1"/>
      <c r="N68" s="1"/>
      <c r="O68"/>
      <c r="P68"/>
      <c r="Q68"/>
      <c r="R68" s="22"/>
      <c r="S68" s="22"/>
      <c r="T68" s="57"/>
      <c r="U68" s="57"/>
      <c r="V68" s="57"/>
    </row>
  </sheetData>
  <autoFilter ref="A14:Q5966"/>
  <mergeCells count="21">
    <mergeCell ref="A13:A14"/>
    <mergeCell ref="M13:N13"/>
    <mergeCell ref="L13:L14"/>
    <mergeCell ref="R13:V13"/>
    <mergeCell ref="H13:H14"/>
    <mergeCell ref="O13:O14"/>
    <mergeCell ref="P13:P14"/>
    <mergeCell ref="Q13:Q14"/>
    <mergeCell ref="A9:W10"/>
    <mergeCell ref="P1:W7"/>
    <mergeCell ref="A8:W8"/>
    <mergeCell ref="A12:W12"/>
    <mergeCell ref="P11:W11"/>
    <mergeCell ref="W13:W14"/>
    <mergeCell ref="B13:B14"/>
    <mergeCell ref="I13:K13"/>
    <mergeCell ref="G13:G14"/>
    <mergeCell ref="F13:F14"/>
    <mergeCell ref="E13:E14"/>
    <mergeCell ref="D13:D14"/>
    <mergeCell ref="C13:C14"/>
  </mergeCells>
  <pageMargins left="0.7" right="0.7" top="0.75" bottom="0.75" header="0.3" footer="0.3"/>
  <pageSetup paperSize="9" scale="3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6"/>
  <sheetViews>
    <sheetView topLeftCell="F4" zoomScale="69" zoomScaleNormal="69" workbookViewId="0">
      <selection activeCell="L20" sqref="L20"/>
    </sheetView>
  </sheetViews>
  <sheetFormatPr defaultColWidth="9.140625" defaultRowHeight="15" x14ac:dyDescent="0.25"/>
  <cols>
    <col min="1" max="1" width="16.85546875" customWidth="1"/>
    <col min="2" max="2" width="17.42578125" customWidth="1"/>
    <col min="3" max="3" width="8.42578125" style="71" customWidth="1"/>
    <col min="4" max="4" width="16.5703125" style="3" customWidth="1"/>
    <col min="5" max="5" width="31.5703125" customWidth="1"/>
    <col min="6" max="6" width="42.140625" style="71" customWidth="1"/>
    <col min="7" max="7" width="19.85546875" customWidth="1"/>
    <col min="8" max="8" width="65.28515625" customWidth="1"/>
    <col min="9" max="9" width="14.140625" style="1" customWidth="1"/>
    <col min="10" max="10" width="15" style="1" customWidth="1"/>
    <col min="11" max="11" width="30.140625" style="52" customWidth="1"/>
    <col min="12" max="12" width="23.42578125" style="52" customWidth="1"/>
    <col min="13" max="13" width="15.7109375" style="54" customWidth="1"/>
    <col min="14" max="14" width="20.7109375" style="54" customWidth="1"/>
    <col min="15" max="15" width="19" style="79" customWidth="1"/>
  </cols>
  <sheetData>
    <row r="1" spans="1:15" ht="21" customHeight="1" x14ac:dyDescent="0.3">
      <c r="A1" s="9"/>
      <c r="B1" s="9"/>
      <c r="C1" s="77"/>
      <c r="O1" s="81" t="s">
        <v>66</v>
      </c>
    </row>
    <row r="3" spans="1:15" ht="55.5" customHeight="1" x14ac:dyDescent="0.25">
      <c r="A3" s="153" t="s">
        <v>90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</row>
    <row r="5" spans="1:15" s="4" customFormat="1" ht="198" customHeight="1" x14ac:dyDescent="0.25">
      <c r="A5" s="5" t="s">
        <v>57</v>
      </c>
      <c r="B5" s="12" t="s">
        <v>58</v>
      </c>
      <c r="C5" s="78" t="s">
        <v>62</v>
      </c>
      <c r="D5" s="5" t="s">
        <v>15</v>
      </c>
      <c r="E5" s="5" t="s">
        <v>14</v>
      </c>
      <c r="F5" s="129" t="s">
        <v>13</v>
      </c>
      <c r="G5" s="5" t="s">
        <v>88</v>
      </c>
      <c r="H5" s="5" t="s">
        <v>18</v>
      </c>
      <c r="I5" s="6" t="s">
        <v>54</v>
      </c>
      <c r="J5" s="6" t="s">
        <v>16</v>
      </c>
      <c r="K5" s="53" t="s">
        <v>56</v>
      </c>
      <c r="L5" s="53" t="s">
        <v>52</v>
      </c>
      <c r="M5" s="55" t="s">
        <v>68</v>
      </c>
      <c r="N5" s="55" t="s">
        <v>53</v>
      </c>
      <c r="O5" s="80" t="s">
        <v>59</v>
      </c>
    </row>
    <row r="6" spans="1:15" x14ac:dyDescent="0.25">
      <c r="A6" s="10">
        <v>958</v>
      </c>
      <c r="B6" s="10">
        <v>8900</v>
      </c>
      <c r="C6" s="116">
        <v>1</v>
      </c>
      <c r="D6" s="10">
        <v>2023</v>
      </c>
      <c r="E6" s="10" t="s">
        <v>6</v>
      </c>
      <c r="F6" s="69" t="s">
        <v>91</v>
      </c>
      <c r="G6" s="15">
        <v>1</v>
      </c>
      <c r="H6" s="10" t="s">
        <v>4</v>
      </c>
      <c r="I6" s="2">
        <v>450</v>
      </c>
      <c r="J6" s="2" t="s">
        <v>3</v>
      </c>
      <c r="K6" s="117">
        <v>5955</v>
      </c>
      <c r="L6" s="117">
        <f>M6+N6+O6</f>
        <v>2737096.65</v>
      </c>
      <c r="M6" s="117">
        <f>K6*I6</f>
        <v>2679750</v>
      </c>
      <c r="N6" s="117">
        <f>M6*2.14%</f>
        <v>57346.650000000009</v>
      </c>
      <c r="O6" s="117">
        <v>0</v>
      </c>
    </row>
    <row r="7" spans="1:15" x14ac:dyDescent="0.25">
      <c r="A7" s="10">
        <v>959</v>
      </c>
      <c r="B7" s="10">
        <v>8914</v>
      </c>
      <c r="C7" s="116">
        <v>2</v>
      </c>
      <c r="D7" s="10">
        <v>2023</v>
      </c>
      <c r="E7" s="10" t="s">
        <v>6</v>
      </c>
      <c r="F7" s="69" t="s">
        <v>71</v>
      </c>
      <c r="G7" s="15">
        <v>1</v>
      </c>
      <c r="H7" s="10" t="s">
        <v>81</v>
      </c>
      <c r="I7" s="2">
        <v>80</v>
      </c>
      <c r="J7" s="2" t="s">
        <v>0</v>
      </c>
      <c r="K7" s="117">
        <v>1773</v>
      </c>
      <c r="L7" s="117">
        <f t="shared" ref="L7:L9" si="0">M7+N7+O7</f>
        <v>144875.37599999999</v>
      </c>
      <c r="M7" s="117">
        <f t="shared" ref="M7:M9" si="1">K7*I7</f>
        <v>141840</v>
      </c>
      <c r="N7" s="117">
        <f t="shared" ref="N7:N9" si="2">M7*2.14%</f>
        <v>3035.3760000000002</v>
      </c>
      <c r="O7" s="117">
        <v>0</v>
      </c>
    </row>
    <row r="8" spans="1:15" x14ac:dyDescent="0.25">
      <c r="A8" s="10">
        <v>966</v>
      </c>
      <c r="B8" s="10">
        <v>8995</v>
      </c>
      <c r="C8" s="116">
        <v>3</v>
      </c>
      <c r="D8" s="10">
        <v>2023</v>
      </c>
      <c r="E8" s="10" t="s">
        <v>6</v>
      </c>
      <c r="F8" s="91" t="s">
        <v>92</v>
      </c>
      <c r="G8" s="15">
        <v>1</v>
      </c>
      <c r="H8" s="10" t="s">
        <v>1</v>
      </c>
      <c r="I8" s="2">
        <v>60</v>
      </c>
      <c r="J8" s="2" t="s">
        <v>0</v>
      </c>
      <c r="K8" s="117">
        <v>3100</v>
      </c>
      <c r="L8" s="117">
        <f t="shared" si="0"/>
        <v>189980.4</v>
      </c>
      <c r="M8" s="117">
        <f t="shared" si="1"/>
        <v>186000</v>
      </c>
      <c r="N8" s="117">
        <f t="shared" si="2"/>
        <v>3980.4000000000005</v>
      </c>
      <c r="O8" s="117">
        <v>0</v>
      </c>
    </row>
    <row r="9" spans="1:15" x14ac:dyDescent="0.25">
      <c r="A9" s="10">
        <v>966</v>
      </c>
      <c r="B9" s="10">
        <v>8992</v>
      </c>
      <c r="C9" s="116">
        <v>3</v>
      </c>
      <c r="D9" s="10">
        <v>2023</v>
      </c>
      <c r="E9" s="10" t="s">
        <v>6</v>
      </c>
      <c r="F9" s="91" t="s">
        <v>92</v>
      </c>
      <c r="G9" s="15">
        <v>1</v>
      </c>
      <c r="H9" s="10" t="s">
        <v>81</v>
      </c>
      <c r="I9" s="2">
        <v>80</v>
      </c>
      <c r="J9" s="2" t="s">
        <v>0</v>
      </c>
      <c r="K9" s="117">
        <v>1773</v>
      </c>
      <c r="L9" s="117">
        <f t="shared" si="0"/>
        <v>144875.37599999999</v>
      </c>
      <c r="M9" s="117">
        <f t="shared" si="1"/>
        <v>141840</v>
      </c>
      <c r="N9" s="117">
        <f t="shared" si="2"/>
        <v>3035.3760000000002</v>
      </c>
      <c r="O9" s="117">
        <v>0</v>
      </c>
    </row>
    <row r="10" spans="1:15" s="59" customFormat="1" x14ac:dyDescent="0.25">
      <c r="A10" s="10"/>
      <c r="B10" s="10"/>
      <c r="C10" s="116"/>
      <c r="D10" s="60"/>
      <c r="E10" s="60"/>
      <c r="F10" s="130" t="s">
        <v>85</v>
      </c>
      <c r="G10" s="15"/>
      <c r="H10" s="60"/>
      <c r="I10" s="62"/>
      <c r="J10" s="62"/>
      <c r="K10" s="120"/>
      <c r="L10" s="120">
        <f>SUM(L6:L9)</f>
        <v>3216827.8020000001</v>
      </c>
      <c r="M10" s="120">
        <f>SUM(M6:M9)</f>
        <v>3149430</v>
      </c>
      <c r="N10" s="120">
        <f>SUM(N6:N9)</f>
        <v>67397.802000000011</v>
      </c>
      <c r="O10" s="120">
        <f>SUM(O6:O9)</f>
        <v>0</v>
      </c>
    </row>
    <row r="11" spans="1:15" x14ac:dyDescent="0.25">
      <c r="A11" s="10">
        <v>955</v>
      </c>
      <c r="B11" s="10">
        <v>8864</v>
      </c>
      <c r="C11" s="116">
        <v>5</v>
      </c>
      <c r="D11" s="10">
        <v>2024</v>
      </c>
      <c r="E11" s="10" t="s">
        <v>6</v>
      </c>
      <c r="F11" s="69" t="s">
        <v>70</v>
      </c>
      <c r="G11" s="15">
        <v>1</v>
      </c>
      <c r="H11" s="10" t="s">
        <v>4</v>
      </c>
      <c r="I11" s="2">
        <v>520</v>
      </c>
      <c r="J11" s="2" t="s">
        <v>3</v>
      </c>
      <c r="K11" s="117">
        <v>5955</v>
      </c>
      <c r="L11" s="117">
        <f t="shared" ref="L11:L15" si="3">M11+O11+N11</f>
        <v>3162867.24</v>
      </c>
      <c r="M11" s="117">
        <f t="shared" ref="M11:M15" si="4">K11*I11</f>
        <v>3096600</v>
      </c>
      <c r="N11" s="117">
        <f t="shared" ref="N11:N15" si="5">M11*2.14%</f>
        <v>66267.240000000005</v>
      </c>
      <c r="O11" s="120">
        <f>SUM(O8:O10)</f>
        <v>0</v>
      </c>
    </row>
    <row r="12" spans="1:15" x14ac:dyDescent="0.25">
      <c r="A12" s="10">
        <v>924</v>
      </c>
      <c r="B12" s="10">
        <v>8482</v>
      </c>
      <c r="C12" s="116">
        <v>8</v>
      </c>
      <c r="D12" s="10">
        <v>2024</v>
      </c>
      <c r="E12" s="10" t="s">
        <v>6</v>
      </c>
      <c r="F12" s="69" t="s">
        <v>72</v>
      </c>
      <c r="G12" s="15">
        <v>1</v>
      </c>
      <c r="H12" s="10" t="s">
        <v>4</v>
      </c>
      <c r="I12" s="2">
        <v>480</v>
      </c>
      <c r="J12" s="2" t="s">
        <v>3</v>
      </c>
      <c r="K12" s="117">
        <v>5955</v>
      </c>
      <c r="L12" s="117">
        <f t="shared" si="3"/>
        <v>2919569.76</v>
      </c>
      <c r="M12" s="117">
        <f t="shared" si="4"/>
        <v>2858400</v>
      </c>
      <c r="N12" s="117">
        <f t="shared" si="5"/>
        <v>61169.760000000009</v>
      </c>
      <c r="O12" s="117">
        <v>0</v>
      </c>
    </row>
    <row r="13" spans="1:15" x14ac:dyDescent="0.25">
      <c r="A13" s="10">
        <v>966</v>
      </c>
      <c r="B13" s="10">
        <v>8994</v>
      </c>
      <c r="C13" s="116">
        <v>10</v>
      </c>
      <c r="D13" s="10">
        <v>2024</v>
      </c>
      <c r="E13" s="10" t="s">
        <v>6</v>
      </c>
      <c r="F13" s="91" t="s">
        <v>92</v>
      </c>
      <c r="G13" s="15">
        <v>1</v>
      </c>
      <c r="H13" s="10" t="s">
        <v>4</v>
      </c>
      <c r="I13" s="2">
        <v>680</v>
      </c>
      <c r="J13" s="2" t="s">
        <v>3</v>
      </c>
      <c r="K13" s="117">
        <v>5955</v>
      </c>
      <c r="L13" s="117">
        <f t="shared" si="3"/>
        <v>4136057.16</v>
      </c>
      <c r="M13" s="117">
        <f t="shared" si="4"/>
        <v>4049400</v>
      </c>
      <c r="N13" s="117">
        <f t="shared" si="5"/>
        <v>86657.16</v>
      </c>
      <c r="O13" s="117">
        <v>0</v>
      </c>
    </row>
    <row r="14" spans="1:15" x14ac:dyDescent="0.25">
      <c r="A14" s="10">
        <v>970</v>
      </c>
      <c r="B14" s="10">
        <v>9043</v>
      </c>
      <c r="C14" s="116">
        <v>11</v>
      </c>
      <c r="D14" s="10">
        <v>2024</v>
      </c>
      <c r="E14" s="10" t="s">
        <v>6</v>
      </c>
      <c r="F14" s="69" t="s">
        <v>95</v>
      </c>
      <c r="G14" s="15">
        <v>1</v>
      </c>
      <c r="H14" s="10" t="s">
        <v>4</v>
      </c>
      <c r="I14" s="2">
        <v>420</v>
      </c>
      <c r="J14" s="2" t="s">
        <v>3</v>
      </c>
      <c r="K14" s="117">
        <v>5955</v>
      </c>
      <c r="L14" s="117">
        <f t="shared" si="3"/>
        <v>2554623.54</v>
      </c>
      <c r="M14" s="117">
        <f t="shared" si="4"/>
        <v>2501100</v>
      </c>
      <c r="N14" s="117">
        <f t="shared" si="5"/>
        <v>53523.540000000008</v>
      </c>
      <c r="O14" s="117">
        <v>0</v>
      </c>
    </row>
    <row r="15" spans="1:15" x14ac:dyDescent="0.25">
      <c r="A15" s="10">
        <v>973</v>
      </c>
      <c r="B15" s="10">
        <v>9074</v>
      </c>
      <c r="C15" s="116">
        <v>12</v>
      </c>
      <c r="D15" s="10">
        <v>2024</v>
      </c>
      <c r="E15" s="10" t="s">
        <v>6</v>
      </c>
      <c r="F15" s="69" t="s">
        <v>96</v>
      </c>
      <c r="G15" s="15">
        <v>1</v>
      </c>
      <c r="H15" s="10" t="s">
        <v>4</v>
      </c>
      <c r="I15" s="2">
        <v>420</v>
      </c>
      <c r="J15" s="2" t="s">
        <v>3</v>
      </c>
      <c r="K15" s="117">
        <v>5955</v>
      </c>
      <c r="L15" s="117">
        <f t="shared" si="3"/>
        <v>2554623.54</v>
      </c>
      <c r="M15" s="117">
        <f t="shared" si="4"/>
        <v>2501100</v>
      </c>
      <c r="N15" s="117">
        <f t="shared" si="5"/>
        <v>53523.540000000008</v>
      </c>
      <c r="O15" s="117">
        <v>0</v>
      </c>
    </row>
    <row r="16" spans="1:15" x14ac:dyDescent="0.25">
      <c r="A16" s="10">
        <v>949</v>
      </c>
      <c r="B16" s="10">
        <v>8790</v>
      </c>
      <c r="C16" s="116">
        <v>17</v>
      </c>
      <c r="D16" s="10">
        <v>2024</v>
      </c>
      <c r="E16" s="10" t="s">
        <v>6</v>
      </c>
      <c r="F16" s="69" t="s">
        <v>69</v>
      </c>
      <c r="G16" s="15">
        <v>1</v>
      </c>
      <c r="H16" s="10" t="s">
        <v>4</v>
      </c>
      <c r="I16" s="2">
        <v>520</v>
      </c>
      <c r="J16" s="2" t="s">
        <v>3</v>
      </c>
      <c r="K16" s="117">
        <v>5955</v>
      </c>
      <c r="L16" s="117">
        <f>M16+N16+O16</f>
        <v>3162867.24</v>
      </c>
      <c r="M16" s="117">
        <f>K16*I16</f>
        <v>3096600</v>
      </c>
      <c r="N16" s="117">
        <f>M16*2.14%</f>
        <v>66267.240000000005</v>
      </c>
      <c r="O16" s="117">
        <v>0</v>
      </c>
    </row>
    <row r="17" spans="1:15" x14ac:dyDescent="0.25">
      <c r="A17" s="10">
        <v>977</v>
      </c>
      <c r="B17" s="10">
        <v>9128</v>
      </c>
      <c r="C17" s="116">
        <v>18</v>
      </c>
      <c r="D17" s="10">
        <v>2024</v>
      </c>
      <c r="E17" s="10" t="s">
        <v>6</v>
      </c>
      <c r="F17" s="69" t="s">
        <v>94</v>
      </c>
      <c r="G17" s="15">
        <v>1</v>
      </c>
      <c r="H17" s="10" t="s">
        <v>4</v>
      </c>
      <c r="I17" s="2">
        <v>480</v>
      </c>
      <c r="J17" s="2" t="s">
        <v>3</v>
      </c>
      <c r="K17" s="117">
        <v>5955</v>
      </c>
      <c r="L17" s="117">
        <f>M17+N17+O17</f>
        <v>2919569.76</v>
      </c>
      <c r="M17" s="117">
        <f>K17*I17</f>
        <v>2858400</v>
      </c>
      <c r="N17" s="117">
        <f>M17*2.14%</f>
        <v>61169.760000000009</v>
      </c>
      <c r="O17" s="117">
        <v>0</v>
      </c>
    </row>
    <row r="18" spans="1:15" s="128" customFormat="1" ht="15.75" customHeight="1" x14ac:dyDescent="0.25">
      <c r="A18" s="128">
        <v>1103</v>
      </c>
      <c r="B18" s="128">
        <v>10251</v>
      </c>
      <c r="C18" s="116">
        <v>19</v>
      </c>
      <c r="D18" s="10">
        <v>2024</v>
      </c>
      <c r="E18" s="10" t="s">
        <v>6</v>
      </c>
      <c r="F18" s="69" t="s">
        <v>120</v>
      </c>
      <c r="G18" s="15">
        <v>1</v>
      </c>
      <c r="H18" s="10" t="s">
        <v>4</v>
      </c>
      <c r="I18" s="2">
        <v>723</v>
      </c>
      <c r="J18" s="2" t="s">
        <v>3</v>
      </c>
      <c r="K18" s="117">
        <v>5955</v>
      </c>
      <c r="L18" s="117">
        <f>M18+N18+O18</f>
        <v>4397601.9510000004</v>
      </c>
      <c r="M18" s="117">
        <f>K18*I18</f>
        <v>4305465</v>
      </c>
      <c r="N18" s="117">
        <f>M18*2.14%</f>
        <v>92136.951000000015</v>
      </c>
      <c r="O18" s="117">
        <v>0</v>
      </c>
    </row>
    <row r="19" spans="1:15" s="128" customFormat="1" x14ac:dyDescent="0.25">
      <c r="A19" s="10">
        <v>13165</v>
      </c>
      <c r="B19" s="128">
        <v>93201</v>
      </c>
      <c r="C19" s="116">
        <v>46</v>
      </c>
      <c r="D19" s="10">
        <v>2025</v>
      </c>
      <c r="E19" s="10" t="s">
        <v>6</v>
      </c>
      <c r="F19" s="69" t="s">
        <v>75</v>
      </c>
      <c r="G19" s="15">
        <v>1</v>
      </c>
      <c r="H19" s="10" t="s">
        <v>4</v>
      </c>
      <c r="I19" s="2">
        <v>300</v>
      </c>
      <c r="J19" s="2" t="s">
        <v>3</v>
      </c>
      <c r="K19" s="117">
        <v>5955</v>
      </c>
      <c r="L19" s="117">
        <f t="shared" ref="L19" si="6">M19+N19+O19</f>
        <v>1824731.1</v>
      </c>
      <c r="M19" s="117">
        <f t="shared" ref="M19" si="7">K19*I19</f>
        <v>1786500</v>
      </c>
      <c r="N19" s="117">
        <f t="shared" ref="N19" si="8">M19*2.14%</f>
        <v>38231.100000000006</v>
      </c>
      <c r="O19" s="117">
        <v>0</v>
      </c>
    </row>
    <row r="20" spans="1:15" s="59" customFormat="1" x14ac:dyDescent="0.25">
      <c r="A20" s="10"/>
      <c r="B20" s="10"/>
      <c r="C20" s="116"/>
      <c r="D20" s="60"/>
      <c r="E20" s="60"/>
      <c r="F20" s="130" t="s">
        <v>79</v>
      </c>
      <c r="G20" s="15"/>
      <c r="H20" s="60"/>
      <c r="I20" s="62"/>
      <c r="J20" s="62"/>
      <c r="K20" s="120"/>
      <c r="L20" s="120">
        <f>SUM(L11:L19)</f>
        <v>27632511.290999997</v>
      </c>
      <c r="M20" s="120">
        <f>SUM(M11:M19)</f>
        <v>27053565</v>
      </c>
      <c r="N20" s="120">
        <f>SUM(N11:N19)</f>
        <v>578946.29100000008</v>
      </c>
      <c r="O20" s="120">
        <f>SUM(O11:O15)</f>
        <v>0</v>
      </c>
    </row>
    <row r="21" spans="1:15" x14ac:dyDescent="0.25">
      <c r="A21" s="10">
        <v>4499</v>
      </c>
      <c r="B21" s="10">
        <v>43125</v>
      </c>
      <c r="C21" s="116">
        <v>20</v>
      </c>
      <c r="D21" s="10">
        <v>2025</v>
      </c>
      <c r="E21" s="10" t="s">
        <v>6</v>
      </c>
      <c r="F21" s="69" t="s">
        <v>105</v>
      </c>
      <c r="G21" s="15">
        <v>1</v>
      </c>
      <c r="H21" s="10" t="s">
        <v>80</v>
      </c>
      <c r="I21" s="2">
        <v>440</v>
      </c>
      <c r="J21" s="2" t="s">
        <v>3</v>
      </c>
      <c r="K21" s="117">
        <v>3310</v>
      </c>
      <c r="L21" s="117">
        <f>M21+N21+O21</f>
        <v>1487566.96</v>
      </c>
      <c r="M21" s="117">
        <f>K21*I21</f>
        <v>1456400</v>
      </c>
      <c r="N21" s="117">
        <f>M21*2.14%</f>
        <v>31166.960000000003</v>
      </c>
      <c r="O21" s="117">
        <v>0</v>
      </c>
    </row>
    <row r="22" spans="1:15" x14ac:dyDescent="0.25">
      <c r="A22" s="10">
        <v>1000</v>
      </c>
      <c r="B22" s="10">
        <v>9385</v>
      </c>
      <c r="C22" s="116">
        <v>21</v>
      </c>
      <c r="D22" s="10">
        <v>2025</v>
      </c>
      <c r="E22" s="10" t="s">
        <v>6</v>
      </c>
      <c r="F22" s="69" t="s">
        <v>110</v>
      </c>
      <c r="G22" s="15">
        <v>3</v>
      </c>
      <c r="H22" s="10" t="s">
        <v>83</v>
      </c>
      <c r="I22" s="2">
        <v>175</v>
      </c>
      <c r="J22" s="2" t="s">
        <v>0</v>
      </c>
      <c r="K22" s="117">
        <v>3576</v>
      </c>
      <c r="L22" s="117">
        <f t="shared" ref="L22:L87" si="9">M22+N22+O22</f>
        <v>639192.12</v>
      </c>
      <c r="M22" s="117">
        <f t="shared" ref="M22:M87" si="10">K22*I22</f>
        <v>625800</v>
      </c>
      <c r="N22" s="117">
        <f t="shared" ref="N22:N87" si="11">M22*2.14%</f>
        <v>13392.12</v>
      </c>
      <c r="O22" s="117">
        <v>0</v>
      </c>
    </row>
    <row r="23" spans="1:15" x14ac:dyDescent="0.25">
      <c r="A23" s="10">
        <v>923</v>
      </c>
      <c r="B23" s="10">
        <v>8469</v>
      </c>
      <c r="C23" s="116">
        <v>22</v>
      </c>
      <c r="D23" s="10">
        <v>2025</v>
      </c>
      <c r="E23" s="10" t="s">
        <v>6</v>
      </c>
      <c r="F23" s="69" t="s">
        <v>7</v>
      </c>
      <c r="G23" s="15">
        <v>1</v>
      </c>
      <c r="H23" s="10" t="s">
        <v>83</v>
      </c>
      <c r="I23" s="2">
        <v>60</v>
      </c>
      <c r="J23" s="2" t="s">
        <v>0</v>
      </c>
      <c r="K23" s="117">
        <v>3576</v>
      </c>
      <c r="L23" s="117">
        <f t="shared" si="9"/>
        <v>219151.584</v>
      </c>
      <c r="M23" s="117">
        <f t="shared" si="10"/>
        <v>214560</v>
      </c>
      <c r="N23" s="117">
        <f t="shared" si="11"/>
        <v>4591.5840000000007</v>
      </c>
      <c r="O23" s="117">
        <v>0</v>
      </c>
    </row>
    <row r="24" spans="1:15" x14ac:dyDescent="0.25">
      <c r="A24" s="10">
        <v>924</v>
      </c>
      <c r="B24" s="10">
        <v>8484</v>
      </c>
      <c r="C24" s="116">
        <v>23</v>
      </c>
      <c r="D24" s="10">
        <v>2025</v>
      </c>
      <c r="E24" s="10" t="s">
        <v>6</v>
      </c>
      <c r="F24" s="69" t="s">
        <v>72</v>
      </c>
      <c r="G24" s="15">
        <v>1</v>
      </c>
      <c r="H24" s="10" t="s">
        <v>83</v>
      </c>
      <c r="I24" s="2">
        <v>60</v>
      </c>
      <c r="J24" s="2" t="s">
        <v>0</v>
      </c>
      <c r="K24" s="117">
        <v>3576</v>
      </c>
      <c r="L24" s="117">
        <f t="shared" si="9"/>
        <v>219151.584</v>
      </c>
      <c r="M24" s="117">
        <f t="shared" si="10"/>
        <v>214560</v>
      </c>
      <c r="N24" s="117">
        <f t="shared" si="11"/>
        <v>4591.5840000000007</v>
      </c>
      <c r="O24" s="117">
        <v>0</v>
      </c>
    </row>
    <row r="25" spans="1:15" x14ac:dyDescent="0.25">
      <c r="A25" s="10">
        <v>924</v>
      </c>
      <c r="B25" s="10">
        <v>8481</v>
      </c>
      <c r="C25" s="116">
        <v>23</v>
      </c>
      <c r="D25" s="10">
        <v>2025</v>
      </c>
      <c r="E25" s="10" t="s">
        <v>6</v>
      </c>
      <c r="F25" s="69" t="s">
        <v>72</v>
      </c>
      <c r="G25" s="15">
        <v>1</v>
      </c>
      <c r="H25" s="10" t="s">
        <v>82</v>
      </c>
      <c r="I25" s="2">
        <v>140</v>
      </c>
      <c r="J25" s="2" t="s">
        <v>0</v>
      </c>
      <c r="K25" s="117">
        <v>3127</v>
      </c>
      <c r="L25" s="117">
        <f t="shared" si="9"/>
        <v>447148.49200000003</v>
      </c>
      <c r="M25" s="117">
        <f t="shared" si="10"/>
        <v>437780</v>
      </c>
      <c r="N25" s="117">
        <f t="shared" si="11"/>
        <v>9368.4920000000002</v>
      </c>
      <c r="O25" s="117">
        <v>0</v>
      </c>
    </row>
    <row r="26" spans="1:15" x14ac:dyDescent="0.25">
      <c r="A26" s="10">
        <v>924</v>
      </c>
      <c r="B26" s="125">
        <v>8483</v>
      </c>
      <c r="C26" s="116">
        <v>23</v>
      </c>
      <c r="D26" s="10">
        <v>2025</v>
      </c>
      <c r="E26" s="10" t="s">
        <v>6</v>
      </c>
      <c r="F26" s="69" t="s">
        <v>72</v>
      </c>
      <c r="G26" s="15">
        <v>1</v>
      </c>
      <c r="H26" s="10" t="s">
        <v>80</v>
      </c>
      <c r="I26" s="2">
        <v>330</v>
      </c>
      <c r="J26" s="2" t="s">
        <v>3</v>
      </c>
      <c r="K26" s="117">
        <v>3310</v>
      </c>
      <c r="L26" s="117">
        <f t="shared" ref="L26" si="12">M26+N26+O26</f>
        <v>1115675.22</v>
      </c>
      <c r="M26" s="117">
        <f t="shared" ref="M26" si="13">K26*I26</f>
        <v>1092300</v>
      </c>
      <c r="N26" s="117">
        <f t="shared" ref="N26" si="14">M26*2.14%</f>
        <v>23375.22</v>
      </c>
      <c r="O26" s="117">
        <v>0</v>
      </c>
    </row>
    <row r="27" spans="1:15" x14ac:dyDescent="0.25">
      <c r="A27" s="10">
        <v>949</v>
      </c>
      <c r="B27" s="10">
        <v>8792</v>
      </c>
      <c r="C27" s="116">
        <v>24</v>
      </c>
      <c r="D27" s="10">
        <v>2025</v>
      </c>
      <c r="E27" s="10" t="s">
        <v>6</v>
      </c>
      <c r="F27" s="69" t="s">
        <v>69</v>
      </c>
      <c r="G27" s="15">
        <v>1</v>
      </c>
      <c r="H27" s="10" t="s">
        <v>83</v>
      </c>
      <c r="I27" s="2">
        <v>60</v>
      </c>
      <c r="J27" s="2" t="s">
        <v>0</v>
      </c>
      <c r="K27" s="117">
        <v>3576</v>
      </c>
      <c r="L27" s="117">
        <f t="shared" si="9"/>
        <v>219151.584</v>
      </c>
      <c r="M27" s="117">
        <f t="shared" si="10"/>
        <v>214560</v>
      </c>
      <c r="N27" s="117">
        <f t="shared" si="11"/>
        <v>4591.5840000000007</v>
      </c>
      <c r="O27" s="117">
        <v>0</v>
      </c>
    </row>
    <row r="28" spans="1:15" x14ac:dyDescent="0.25">
      <c r="A28" s="10">
        <v>949</v>
      </c>
      <c r="B28" s="10">
        <v>8789</v>
      </c>
      <c r="C28" s="116">
        <v>24</v>
      </c>
      <c r="D28" s="10">
        <v>2025</v>
      </c>
      <c r="E28" s="10" t="s">
        <v>6</v>
      </c>
      <c r="F28" s="69" t="s">
        <v>69</v>
      </c>
      <c r="G28" s="15">
        <v>1</v>
      </c>
      <c r="H28" s="10" t="s">
        <v>82</v>
      </c>
      <c r="I28" s="2">
        <v>180</v>
      </c>
      <c r="J28" s="2" t="s">
        <v>0</v>
      </c>
      <c r="K28" s="117">
        <v>3127</v>
      </c>
      <c r="L28" s="117">
        <f t="shared" si="9"/>
        <v>574905.20400000003</v>
      </c>
      <c r="M28" s="117">
        <f t="shared" si="10"/>
        <v>562860</v>
      </c>
      <c r="N28" s="117">
        <f t="shared" si="11"/>
        <v>12045.204000000002</v>
      </c>
      <c r="O28" s="117">
        <v>0</v>
      </c>
    </row>
    <row r="29" spans="1:15" x14ac:dyDescent="0.25">
      <c r="A29" s="10">
        <v>949</v>
      </c>
      <c r="B29" s="10">
        <v>8791</v>
      </c>
      <c r="C29" s="116">
        <v>24</v>
      </c>
      <c r="D29" s="10">
        <v>2025</v>
      </c>
      <c r="E29" s="10" t="s">
        <v>6</v>
      </c>
      <c r="F29" s="69" t="s">
        <v>69</v>
      </c>
      <c r="G29" s="15">
        <v>1</v>
      </c>
      <c r="H29" s="10" t="s">
        <v>80</v>
      </c>
      <c r="I29" s="2">
        <v>360</v>
      </c>
      <c r="J29" s="2" t="s">
        <v>3</v>
      </c>
      <c r="K29" s="117">
        <v>3310</v>
      </c>
      <c r="L29" s="117">
        <f>M29+N29+O29</f>
        <v>1217100.24</v>
      </c>
      <c r="M29" s="117">
        <f t="shared" si="10"/>
        <v>1191600</v>
      </c>
      <c r="N29" s="117">
        <f t="shared" si="11"/>
        <v>25500.240000000002</v>
      </c>
      <c r="O29" s="117">
        <v>0</v>
      </c>
    </row>
    <row r="30" spans="1:15" x14ac:dyDescent="0.25">
      <c r="A30" s="10">
        <v>955</v>
      </c>
      <c r="B30" s="125">
        <v>8865</v>
      </c>
      <c r="C30" s="116">
        <v>25</v>
      </c>
      <c r="D30" s="10">
        <v>2025</v>
      </c>
      <c r="E30" s="10" t="s">
        <v>6</v>
      </c>
      <c r="F30" s="69" t="s">
        <v>70</v>
      </c>
      <c r="G30" s="15">
        <v>1</v>
      </c>
      <c r="H30" s="10" t="s">
        <v>80</v>
      </c>
      <c r="I30" s="2">
        <v>380</v>
      </c>
      <c r="J30" s="2" t="s">
        <v>3</v>
      </c>
      <c r="K30" s="117">
        <v>3310</v>
      </c>
      <c r="L30" s="117">
        <f>M30+N30+O30</f>
        <v>1284716.92</v>
      </c>
      <c r="M30" s="117">
        <f t="shared" si="10"/>
        <v>1257800</v>
      </c>
      <c r="N30" s="117">
        <f t="shared" si="11"/>
        <v>26916.920000000002</v>
      </c>
      <c r="O30" s="117">
        <v>0</v>
      </c>
    </row>
    <row r="31" spans="1:15" x14ac:dyDescent="0.25">
      <c r="A31" s="10">
        <v>955</v>
      </c>
      <c r="B31" s="10">
        <v>8866</v>
      </c>
      <c r="C31" s="116">
        <v>25</v>
      </c>
      <c r="D31" s="10">
        <v>2025</v>
      </c>
      <c r="E31" s="10" t="s">
        <v>6</v>
      </c>
      <c r="F31" s="69" t="s">
        <v>70</v>
      </c>
      <c r="G31" s="15">
        <v>1</v>
      </c>
      <c r="H31" s="10" t="s">
        <v>83</v>
      </c>
      <c r="I31" s="2">
        <v>60</v>
      </c>
      <c r="J31" s="2" t="s">
        <v>3</v>
      </c>
      <c r="K31" s="117">
        <v>3576</v>
      </c>
      <c r="L31" s="117">
        <f t="shared" si="9"/>
        <v>219151.584</v>
      </c>
      <c r="M31" s="117">
        <f t="shared" si="10"/>
        <v>214560</v>
      </c>
      <c r="N31" s="117">
        <f t="shared" si="11"/>
        <v>4591.5840000000007</v>
      </c>
      <c r="O31" s="120">
        <f>SUM(O16:O29)</f>
        <v>0</v>
      </c>
    </row>
    <row r="32" spans="1:15" x14ac:dyDescent="0.25">
      <c r="A32" s="10">
        <v>1122</v>
      </c>
      <c r="B32" s="10">
        <v>10291</v>
      </c>
      <c r="C32" s="116">
        <v>26</v>
      </c>
      <c r="D32" s="10">
        <v>2025</v>
      </c>
      <c r="E32" s="10" t="s">
        <v>6</v>
      </c>
      <c r="F32" s="69" t="s">
        <v>109</v>
      </c>
      <c r="G32" s="15">
        <v>1</v>
      </c>
      <c r="H32" s="10" t="s">
        <v>83</v>
      </c>
      <c r="I32" s="2">
        <v>60</v>
      </c>
      <c r="J32" s="2" t="s">
        <v>0</v>
      </c>
      <c r="K32" s="117">
        <v>3576</v>
      </c>
      <c r="L32" s="117">
        <f t="shared" si="9"/>
        <v>219151.584</v>
      </c>
      <c r="M32" s="117">
        <f t="shared" si="10"/>
        <v>214560</v>
      </c>
      <c r="N32" s="117">
        <f t="shared" si="11"/>
        <v>4591.5840000000007</v>
      </c>
      <c r="O32" s="117">
        <v>0</v>
      </c>
    </row>
    <row r="33" spans="1:15" x14ac:dyDescent="0.25">
      <c r="A33" s="10">
        <v>958</v>
      </c>
      <c r="B33" s="10">
        <v>8904</v>
      </c>
      <c r="C33" s="116">
        <v>27</v>
      </c>
      <c r="D33" s="10">
        <v>2025</v>
      </c>
      <c r="E33" s="10" t="s">
        <v>6</v>
      </c>
      <c r="F33" s="69" t="s">
        <v>91</v>
      </c>
      <c r="G33" s="15">
        <v>1</v>
      </c>
      <c r="H33" s="10" t="s">
        <v>83</v>
      </c>
      <c r="I33" s="2">
        <v>60</v>
      </c>
      <c r="J33" s="2" t="s">
        <v>0</v>
      </c>
      <c r="K33" s="117">
        <v>3576</v>
      </c>
      <c r="L33" s="117">
        <f t="shared" si="9"/>
        <v>219151.584</v>
      </c>
      <c r="M33" s="117">
        <f t="shared" si="10"/>
        <v>214560</v>
      </c>
      <c r="N33" s="117">
        <f t="shared" si="11"/>
        <v>4591.5840000000007</v>
      </c>
      <c r="O33" s="117">
        <v>0</v>
      </c>
    </row>
    <row r="34" spans="1:15" x14ac:dyDescent="0.25">
      <c r="A34" s="10">
        <v>958</v>
      </c>
      <c r="B34" s="125">
        <v>8901</v>
      </c>
      <c r="C34" s="116">
        <v>27</v>
      </c>
      <c r="D34" s="10">
        <v>2025</v>
      </c>
      <c r="E34" s="10" t="s">
        <v>6</v>
      </c>
      <c r="F34" s="69" t="s">
        <v>91</v>
      </c>
      <c r="G34" s="15">
        <v>1</v>
      </c>
      <c r="H34" s="10" t="s">
        <v>80</v>
      </c>
      <c r="I34" s="2">
        <v>398</v>
      </c>
      <c r="J34" s="2" t="s">
        <v>3</v>
      </c>
      <c r="K34" s="117">
        <v>3310</v>
      </c>
      <c r="L34" s="117">
        <f t="shared" ref="L34" si="15">M34+N34+O34</f>
        <v>1345571.932</v>
      </c>
      <c r="M34" s="117">
        <f t="shared" ref="M34" si="16">K34*I34</f>
        <v>1317380</v>
      </c>
      <c r="N34" s="117">
        <f t="shared" ref="N34" si="17">M34*2.14%</f>
        <v>28191.932000000004</v>
      </c>
      <c r="O34" s="117">
        <v>0</v>
      </c>
    </row>
    <row r="35" spans="1:15" x14ac:dyDescent="0.25">
      <c r="A35" s="10">
        <v>958</v>
      </c>
      <c r="B35" s="10">
        <v>8905</v>
      </c>
      <c r="C35" s="116">
        <v>27</v>
      </c>
      <c r="D35" s="10">
        <v>2025</v>
      </c>
      <c r="E35" s="10" t="s">
        <v>6</v>
      </c>
      <c r="F35" s="69" t="s">
        <v>91</v>
      </c>
      <c r="G35" s="15">
        <v>1</v>
      </c>
      <c r="H35" s="10" t="s">
        <v>82</v>
      </c>
      <c r="I35" s="2">
        <v>230</v>
      </c>
      <c r="J35" s="2" t="s">
        <v>0</v>
      </c>
      <c r="K35" s="117">
        <v>3127</v>
      </c>
      <c r="L35" s="117">
        <f t="shared" si="9"/>
        <v>734601.09400000004</v>
      </c>
      <c r="M35" s="117">
        <f t="shared" si="10"/>
        <v>719210</v>
      </c>
      <c r="N35" s="117">
        <f t="shared" si="11"/>
        <v>15391.094000000001</v>
      </c>
      <c r="O35" s="117">
        <v>0</v>
      </c>
    </row>
    <row r="36" spans="1:15" x14ac:dyDescent="0.25">
      <c r="A36" s="10">
        <v>925</v>
      </c>
      <c r="B36" s="10">
        <v>8493</v>
      </c>
      <c r="C36" s="116">
        <v>28</v>
      </c>
      <c r="D36" s="10">
        <v>2025</v>
      </c>
      <c r="E36" s="10" t="s">
        <v>6</v>
      </c>
      <c r="F36" s="69" t="s">
        <v>100</v>
      </c>
      <c r="G36" s="15">
        <v>1</v>
      </c>
      <c r="H36" s="10" t="s">
        <v>1</v>
      </c>
      <c r="I36" s="2">
        <v>120</v>
      </c>
      <c r="J36" s="2" t="s">
        <v>65</v>
      </c>
      <c r="K36" s="117">
        <v>3100</v>
      </c>
      <c r="L36" s="117">
        <f t="shared" ref="L36" si="18">M36+N36+O36</f>
        <v>379960.8</v>
      </c>
      <c r="M36" s="117">
        <f t="shared" ref="M36" si="19">K36*I36</f>
        <v>372000</v>
      </c>
      <c r="N36" s="117">
        <f t="shared" ref="N36" si="20">M36*2.14%</f>
        <v>7960.8000000000011</v>
      </c>
      <c r="O36" s="117">
        <v>0</v>
      </c>
    </row>
    <row r="37" spans="1:15" x14ac:dyDescent="0.25">
      <c r="A37" s="10">
        <v>925</v>
      </c>
      <c r="B37" s="125">
        <v>8494</v>
      </c>
      <c r="C37" s="116">
        <v>28</v>
      </c>
      <c r="D37" s="10">
        <v>2025</v>
      </c>
      <c r="E37" s="10" t="s">
        <v>6</v>
      </c>
      <c r="F37" s="69" t="s">
        <v>100</v>
      </c>
      <c r="G37" s="15">
        <v>1</v>
      </c>
      <c r="H37" s="10" t="s">
        <v>81</v>
      </c>
      <c r="I37" s="2">
        <v>200</v>
      </c>
      <c r="J37" s="2" t="s">
        <v>0</v>
      </c>
      <c r="K37" s="117">
        <v>1773</v>
      </c>
      <c r="L37" s="117">
        <f t="shared" si="9"/>
        <v>362188.44</v>
      </c>
      <c r="M37" s="117">
        <f t="shared" si="10"/>
        <v>354600</v>
      </c>
      <c r="N37" s="117">
        <f t="shared" si="11"/>
        <v>7588.4400000000005</v>
      </c>
      <c r="O37" s="117">
        <v>0</v>
      </c>
    </row>
    <row r="38" spans="1:15" x14ac:dyDescent="0.25">
      <c r="A38" s="10">
        <v>959</v>
      </c>
      <c r="B38" s="10">
        <v>8912</v>
      </c>
      <c r="C38" s="116">
        <v>29</v>
      </c>
      <c r="D38" s="10">
        <v>2025</v>
      </c>
      <c r="E38" s="10" t="s">
        <v>6</v>
      </c>
      <c r="F38" s="69" t="s">
        <v>71</v>
      </c>
      <c r="G38" s="15">
        <v>1</v>
      </c>
      <c r="H38" s="10" t="s">
        <v>1</v>
      </c>
      <c r="I38" s="2">
        <v>80</v>
      </c>
      <c r="J38" s="2" t="s">
        <v>3</v>
      </c>
      <c r="K38" s="117">
        <v>3100</v>
      </c>
      <c r="L38" s="117">
        <f t="shared" si="9"/>
        <v>253307.2</v>
      </c>
      <c r="M38" s="117">
        <f t="shared" si="10"/>
        <v>248000</v>
      </c>
      <c r="N38" s="117">
        <f t="shared" si="11"/>
        <v>5307.2000000000007</v>
      </c>
      <c r="O38" s="117">
        <v>0</v>
      </c>
    </row>
    <row r="39" spans="1:15" x14ac:dyDescent="0.25">
      <c r="A39" s="10">
        <v>959</v>
      </c>
      <c r="B39" s="10">
        <v>8913</v>
      </c>
      <c r="C39" s="116">
        <v>29</v>
      </c>
      <c r="D39" s="10">
        <v>2025</v>
      </c>
      <c r="E39" s="10" t="s">
        <v>6</v>
      </c>
      <c r="F39" s="69" t="s">
        <v>71</v>
      </c>
      <c r="G39" s="15">
        <v>1</v>
      </c>
      <c r="H39" s="10" t="s">
        <v>82</v>
      </c>
      <c r="I39" s="2">
        <v>180</v>
      </c>
      <c r="J39" s="2" t="s">
        <v>0</v>
      </c>
      <c r="K39" s="117">
        <v>3127</v>
      </c>
      <c r="L39" s="117">
        <f t="shared" si="9"/>
        <v>574905.20400000003</v>
      </c>
      <c r="M39" s="117">
        <f t="shared" si="10"/>
        <v>562860</v>
      </c>
      <c r="N39" s="117">
        <f t="shared" si="11"/>
        <v>12045.204000000002</v>
      </c>
      <c r="O39" s="117">
        <v>0</v>
      </c>
    </row>
    <row r="40" spans="1:15" x14ac:dyDescent="0.25">
      <c r="A40" s="10">
        <v>966</v>
      </c>
      <c r="B40" s="10">
        <v>8996</v>
      </c>
      <c r="C40" s="116">
        <v>30</v>
      </c>
      <c r="D40" s="10">
        <v>2025</v>
      </c>
      <c r="E40" s="10" t="s">
        <v>6</v>
      </c>
      <c r="F40" s="91" t="s">
        <v>92</v>
      </c>
      <c r="G40" s="15">
        <v>1</v>
      </c>
      <c r="H40" s="10" t="s">
        <v>80</v>
      </c>
      <c r="I40" s="2">
        <v>460</v>
      </c>
      <c r="J40" s="2" t="s">
        <v>3</v>
      </c>
      <c r="K40" s="117">
        <v>3310</v>
      </c>
      <c r="L40" s="117">
        <f>M40+N40+O40</f>
        <v>1555183.64</v>
      </c>
      <c r="M40" s="117">
        <f t="shared" si="10"/>
        <v>1522600</v>
      </c>
      <c r="N40" s="117">
        <f t="shared" si="11"/>
        <v>32583.640000000003</v>
      </c>
      <c r="O40" s="117">
        <v>0</v>
      </c>
    </row>
    <row r="41" spans="1:15" x14ac:dyDescent="0.25">
      <c r="A41" s="10">
        <v>966</v>
      </c>
      <c r="B41" s="10">
        <v>8993</v>
      </c>
      <c r="C41" s="116">
        <v>30</v>
      </c>
      <c r="D41" s="10">
        <v>2025</v>
      </c>
      <c r="E41" s="10" t="s">
        <v>6</v>
      </c>
      <c r="F41" s="91" t="s">
        <v>92</v>
      </c>
      <c r="G41" s="15">
        <v>1</v>
      </c>
      <c r="H41" s="10" t="s">
        <v>82</v>
      </c>
      <c r="I41" s="2">
        <v>80</v>
      </c>
      <c r="J41" s="2" t="s">
        <v>0</v>
      </c>
      <c r="K41" s="117">
        <v>3127</v>
      </c>
      <c r="L41" s="117">
        <f t="shared" si="9"/>
        <v>255513.424</v>
      </c>
      <c r="M41" s="117">
        <f t="shared" si="10"/>
        <v>250160</v>
      </c>
      <c r="N41" s="117">
        <f t="shared" si="11"/>
        <v>5353.4240000000009</v>
      </c>
      <c r="O41" s="117">
        <v>0</v>
      </c>
    </row>
    <row r="42" spans="1:15" x14ac:dyDescent="0.25">
      <c r="A42" s="10">
        <v>970</v>
      </c>
      <c r="B42" s="10">
        <v>9045</v>
      </c>
      <c r="C42" s="116">
        <v>31</v>
      </c>
      <c r="D42" s="10">
        <v>2025</v>
      </c>
      <c r="E42" s="10" t="s">
        <v>6</v>
      </c>
      <c r="F42" s="69" t="s">
        <v>95</v>
      </c>
      <c r="G42" s="15">
        <v>1</v>
      </c>
      <c r="H42" s="10" t="s">
        <v>82</v>
      </c>
      <c r="I42" s="2">
        <v>240</v>
      </c>
      <c r="J42" s="2" t="s">
        <v>0</v>
      </c>
      <c r="K42" s="117">
        <v>3127</v>
      </c>
      <c r="L42" s="117">
        <f t="shared" si="9"/>
        <v>766540.272</v>
      </c>
      <c r="M42" s="117">
        <f t="shared" si="10"/>
        <v>750480</v>
      </c>
      <c r="N42" s="117">
        <f t="shared" si="11"/>
        <v>16060.272000000003</v>
      </c>
      <c r="O42" s="117">
        <v>0</v>
      </c>
    </row>
    <row r="43" spans="1:15" x14ac:dyDescent="0.25">
      <c r="A43" s="10">
        <v>970</v>
      </c>
      <c r="B43" s="10">
        <v>9041</v>
      </c>
      <c r="C43" s="116">
        <v>31</v>
      </c>
      <c r="D43" s="10">
        <v>2025</v>
      </c>
      <c r="E43" s="10" t="s">
        <v>6</v>
      </c>
      <c r="F43" s="69" t="s">
        <v>95</v>
      </c>
      <c r="G43" s="15">
        <v>1</v>
      </c>
      <c r="H43" s="10" t="s">
        <v>1</v>
      </c>
      <c r="I43" s="2">
        <v>120</v>
      </c>
      <c r="J43" s="2" t="s">
        <v>0</v>
      </c>
      <c r="K43" s="117">
        <v>3100</v>
      </c>
      <c r="L43" s="117">
        <f t="shared" si="9"/>
        <v>379960.8</v>
      </c>
      <c r="M43" s="117">
        <f t="shared" si="10"/>
        <v>372000</v>
      </c>
      <c r="N43" s="117">
        <f t="shared" si="11"/>
        <v>7960.8000000000011</v>
      </c>
      <c r="O43" s="117">
        <v>0</v>
      </c>
    </row>
    <row r="44" spans="1:15" x14ac:dyDescent="0.25">
      <c r="A44" s="10">
        <v>970</v>
      </c>
      <c r="B44" s="10">
        <v>9042</v>
      </c>
      <c r="C44" s="116">
        <v>31</v>
      </c>
      <c r="D44" s="10">
        <v>2025</v>
      </c>
      <c r="E44" s="10" t="s">
        <v>6</v>
      </c>
      <c r="F44" s="69" t="s">
        <v>95</v>
      </c>
      <c r="G44" s="15">
        <v>1</v>
      </c>
      <c r="H44" s="10" t="s">
        <v>5</v>
      </c>
      <c r="I44" s="2">
        <v>80</v>
      </c>
      <c r="J44" s="2" t="s">
        <v>0</v>
      </c>
      <c r="K44" s="117">
        <v>2710</v>
      </c>
      <c r="L44" s="117">
        <f t="shared" si="9"/>
        <v>221439.52</v>
      </c>
      <c r="M44" s="117">
        <f t="shared" si="10"/>
        <v>216800</v>
      </c>
      <c r="N44" s="117">
        <f t="shared" si="11"/>
        <v>4639.5200000000004</v>
      </c>
      <c r="O44" s="117">
        <v>0</v>
      </c>
    </row>
    <row r="45" spans="1:15" x14ac:dyDescent="0.25">
      <c r="A45" s="10">
        <v>970</v>
      </c>
      <c r="B45" s="125">
        <v>9044</v>
      </c>
      <c r="C45" s="116">
        <v>31</v>
      </c>
      <c r="D45" s="10">
        <v>2025</v>
      </c>
      <c r="E45" s="10" t="s">
        <v>6</v>
      </c>
      <c r="F45" s="69" t="s">
        <v>95</v>
      </c>
      <c r="G45" s="15">
        <v>1</v>
      </c>
      <c r="H45" s="10" t="s">
        <v>80</v>
      </c>
      <c r="I45" s="2">
        <v>18</v>
      </c>
      <c r="J45" s="2" t="s">
        <v>3</v>
      </c>
      <c r="K45" s="117">
        <v>3310</v>
      </c>
      <c r="L45" s="117">
        <f t="shared" ref="L45" si="21">M45+N45+O45</f>
        <v>60855.012000000002</v>
      </c>
      <c r="M45" s="117">
        <f t="shared" ref="M45" si="22">K45*I45</f>
        <v>59580</v>
      </c>
      <c r="N45" s="117">
        <f t="shared" ref="N45" si="23">M45*2.14%</f>
        <v>1275.0120000000002</v>
      </c>
      <c r="O45" s="117">
        <v>0</v>
      </c>
    </row>
    <row r="46" spans="1:15" x14ac:dyDescent="0.25">
      <c r="A46" s="10">
        <v>971</v>
      </c>
      <c r="B46" s="10">
        <v>9052</v>
      </c>
      <c r="C46" s="116">
        <v>32</v>
      </c>
      <c r="D46" s="10">
        <v>2025</v>
      </c>
      <c r="E46" s="10" t="s">
        <v>6</v>
      </c>
      <c r="F46" s="69" t="s">
        <v>93</v>
      </c>
      <c r="G46" s="15">
        <v>1</v>
      </c>
      <c r="H46" s="10" t="s">
        <v>1</v>
      </c>
      <c r="I46" s="2">
        <v>100</v>
      </c>
      <c r="J46" s="2" t="s">
        <v>0</v>
      </c>
      <c r="K46" s="117">
        <v>3100</v>
      </c>
      <c r="L46" s="117">
        <f t="shared" si="9"/>
        <v>316634</v>
      </c>
      <c r="M46" s="117">
        <f t="shared" si="10"/>
        <v>310000</v>
      </c>
      <c r="N46" s="117">
        <f t="shared" si="11"/>
        <v>6634.0000000000009</v>
      </c>
      <c r="O46" s="117">
        <v>0</v>
      </c>
    </row>
    <row r="47" spans="1:15" x14ac:dyDescent="0.25">
      <c r="A47" s="10">
        <v>973</v>
      </c>
      <c r="B47" s="10">
        <v>9073</v>
      </c>
      <c r="C47" s="116">
        <v>33</v>
      </c>
      <c r="D47" s="10">
        <v>2025</v>
      </c>
      <c r="E47" s="10" t="s">
        <v>6</v>
      </c>
      <c r="F47" s="69" t="s">
        <v>96</v>
      </c>
      <c r="G47" s="15">
        <v>1</v>
      </c>
      <c r="H47" s="10" t="s">
        <v>1</v>
      </c>
      <c r="I47" s="2">
        <v>120</v>
      </c>
      <c r="J47" s="2" t="s">
        <v>0</v>
      </c>
      <c r="K47" s="117">
        <v>3100</v>
      </c>
      <c r="L47" s="117">
        <f t="shared" si="9"/>
        <v>379960.8</v>
      </c>
      <c r="M47" s="117">
        <f t="shared" si="10"/>
        <v>372000</v>
      </c>
      <c r="N47" s="117">
        <f t="shared" si="11"/>
        <v>7960.8000000000011</v>
      </c>
      <c r="O47" s="117">
        <v>0</v>
      </c>
    </row>
    <row r="48" spans="1:15" x14ac:dyDescent="0.25">
      <c r="A48" s="10">
        <v>977</v>
      </c>
      <c r="B48" s="10">
        <v>9130</v>
      </c>
      <c r="C48" s="116">
        <v>34</v>
      </c>
      <c r="D48" s="10">
        <v>2025</v>
      </c>
      <c r="E48" s="10" t="s">
        <v>6</v>
      </c>
      <c r="F48" s="69" t="s">
        <v>94</v>
      </c>
      <c r="G48" s="15">
        <v>1</v>
      </c>
      <c r="H48" s="10" t="s">
        <v>83</v>
      </c>
      <c r="I48" s="2">
        <v>60</v>
      </c>
      <c r="J48" s="2" t="s">
        <v>0</v>
      </c>
      <c r="K48" s="117">
        <v>3576</v>
      </c>
      <c r="L48" s="117">
        <f t="shared" si="9"/>
        <v>219151.584</v>
      </c>
      <c r="M48" s="117">
        <f t="shared" si="10"/>
        <v>214560</v>
      </c>
      <c r="N48" s="117">
        <f t="shared" si="11"/>
        <v>4591.5840000000007</v>
      </c>
      <c r="O48" s="117">
        <v>0</v>
      </c>
    </row>
    <row r="49" spans="1:15" x14ac:dyDescent="0.25">
      <c r="A49" s="10">
        <v>977</v>
      </c>
      <c r="B49" s="10">
        <v>9129</v>
      </c>
      <c r="C49" s="116">
        <v>34</v>
      </c>
      <c r="D49" s="10">
        <v>2025</v>
      </c>
      <c r="E49" s="10" t="s">
        <v>6</v>
      </c>
      <c r="F49" s="69" t="s">
        <v>94</v>
      </c>
      <c r="G49" s="15">
        <v>1</v>
      </c>
      <c r="H49" s="10" t="s">
        <v>2</v>
      </c>
      <c r="I49" s="2">
        <v>580</v>
      </c>
      <c r="J49" s="2" t="s">
        <v>3</v>
      </c>
      <c r="K49" s="117">
        <v>3737</v>
      </c>
      <c r="L49" s="117">
        <f t="shared" si="9"/>
        <v>2213843.6439999999</v>
      </c>
      <c r="M49" s="117">
        <f t="shared" si="10"/>
        <v>2167460</v>
      </c>
      <c r="N49" s="117">
        <f t="shared" si="11"/>
        <v>46383.644000000008</v>
      </c>
      <c r="O49" s="117">
        <v>0</v>
      </c>
    </row>
    <row r="50" spans="1:15" x14ac:dyDescent="0.25">
      <c r="A50" s="10">
        <v>977</v>
      </c>
      <c r="B50" s="10">
        <v>9126</v>
      </c>
      <c r="C50" s="116">
        <v>34</v>
      </c>
      <c r="D50" s="10">
        <v>2025</v>
      </c>
      <c r="E50" s="10" t="s">
        <v>6</v>
      </c>
      <c r="F50" s="69" t="s">
        <v>94</v>
      </c>
      <c r="G50" s="15">
        <v>1</v>
      </c>
      <c r="H50" s="10" t="s">
        <v>1</v>
      </c>
      <c r="I50" s="2">
        <v>70</v>
      </c>
      <c r="J50" s="2" t="s">
        <v>0</v>
      </c>
      <c r="K50" s="117">
        <v>3100</v>
      </c>
      <c r="L50" s="117">
        <f t="shared" si="9"/>
        <v>221643.8</v>
      </c>
      <c r="M50" s="117">
        <f t="shared" si="10"/>
        <v>217000</v>
      </c>
      <c r="N50" s="117">
        <f t="shared" si="11"/>
        <v>4643.8</v>
      </c>
      <c r="O50" s="117">
        <v>0</v>
      </c>
    </row>
    <row r="51" spans="1:15" x14ac:dyDescent="0.25">
      <c r="A51" s="10">
        <v>977</v>
      </c>
      <c r="B51" s="10">
        <v>9127</v>
      </c>
      <c r="C51" s="116">
        <v>34</v>
      </c>
      <c r="D51" s="10">
        <v>2025</v>
      </c>
      <c r="E51" s="10" t="s">
        <v>6</v>
      </c>
      <c r="F51" s="69" t="s">
        <v>94</v>
      </c>
      <c r="G51" s="15">
        <v>1</v>
      </c>
      <c r="H51" s="10" t="s">
        <v>82</v>
      </c>
      <c r="I51" s="2">
        <v>120</v>
      </c>
      <c r="J51" s="2" t="s">
        <v>0</v>
      </c>
      <c r="K51" s="117">
        <v>3127</v>
      </c>
      <c r="L51" s="117">
        <f t="shared" si="9"/>
        <v>383270.136</v>
      </c>
      <c r="M51" s="117">
        <f t="shared" si="10"/>
        <v>375240</v>
      </c>
      <c r="N51" s="117">
        <f t="shared" si="11"/>
        <v>8030.1360000000013</v>
      </c>
      <c r="O51" s="117">
        <v>0</v>
      </c>
    </row>
    <row r="52" spans="1:15" x14ac:dyDescent="0.25">
      <c r="A52" s="10">
        <v>977</v>
      </c>
      <c r="B52" s="125">
        <v>9131</v>
      </c>
      <c r="C52" s="116">
        <v>34</v>
      </c>
      <c r="D52" s="10">
        <v>2025</v>
      </c>
      <c r="E52" s="10" t="s">
        <v>6</v>
      </c>
      <c r="F52" s="69" t="s">
        <v>94</v>
      </c>
      <c r="G52" s="15">
        <v>1</v>
      </c>
      <c r="H52" s="10" t="s">
        <v>80</v>
      </c>
      <c r="I52" s="2">
        <v>340</v>
      </c>
      <c r="J52" s="2" t="s">
        <v>3</v>
      </c>
      <c r="K52" s="117">
        <v>3310</v>
      </c>
      <c r="L52" s="117">
        <f t="shared" ref="L52" si="24">M52+N52+O52</f>
        <v>1149483.56</v>
      </c>
      <c r="M52" s="117">
        <f t="shared" ref="M52" si="25">K52*I52</f>
        <v>1125400</v>
      </c>
      <c r="N52" s="117">
        <f t="shared" ref="N52" si="26">M52*2.14%</f>
        <v>24083.56</v>
      </c>
      <c r="O52" s="117">
        <v>0</v>
      </c>
    </row>
    <row r="53" spans="1:15" x14ac:dyDescent="0.25">
      <c r="A53" s="10">
        <v>986</v>
      </c>
      <c r="B53" s="10">
        <v>9231</v>
      </c>
      <c r="C53" s="116">
        <v>35</v>
      </c>
      <c r="D53" s="10">
        <v>2025</v>
      </c>
      <c r="E53" s="10" t="s">
        <v>6</v>
      </c>
      <c r="F53" s="69" t="s">
        <v>101</v>
      </c>
      <c r="G53" s="15">
        <v>1</v>
      </c>
      <c r="H53" s="10" t="s">
        <v>83</v>
      </c>
      <c r="I53" s="2">
        <v>160</v>
      </c>
      <c r="J53" s="2" t="s">
        <v>0</v>
      </c>
      <c r="K53" s="117">
        <v>3576</v>
      </c>
      <c r="L53" s="117">
        <f t="shared" si="9"/>
        <v>584404.22400000005</v>
      </c>
      <c r="M53" s="117">
        <f t="shared" si="10"/>
        <v>572160</v>
      </c>
      <c r="N53" s="117">
        <f t="shared" si="11"/>
        <v>12244.224000000002</v>
      </c>
      <c r="O53" s="117">
        <v>0</v>
      </c>
    </row>
    <row r="54" spans="1:15" x14ac:dyDescent="0.25">
      <c r="A54" s="10">
        <v>989</v>
      </c>
      <c r="B54" s="10">
        <v>9264</v>
      </c>
      <c r="C54" s="116">
        <v>36</v>
      </c>
      <c r="D54" s="10">
        <v>2025</v>
      </c>
      <c r="E54" s="10" t="s">
        <v>6</v>
      </c>
      <c r="F54" s="69" t="s">
        <v>97</v>
      </c>
      <c r="G54" s="15">
        <v>1</v>
      </c>
      <c r="H54" s="10" t="s">
        <v>83</v>
      </c>
      <c r="I54" s="2">
        <v>60</v>
      </c>
      <c r="J54" s="2" t="s">
        <v>0</v>
      </c>
      <c r="K54" s="117">
        <v>3576</v>
      </c>
      <c r="L54" s="117">
        <f t="shared" si="9"/>
        <v>219151.584</v>
      </c>
      <c r="M54" s="117">
        <f t="shared" si="10"/>
        <v>214560</v>
      </c>
      <c r="N54" s="117">
        <f t="shared" si="11"/>
        <v>4591.5840000000007</v>
      </c>
      <c r="O54" s="117">
        <v>0</v>
      </c>
    </row>
    <row r="55" spans="1:15" x14ac:dyDescent="0.25">
      <c r="A55" s="10">
        <v>989</v>
      </c>
      <c r="B55" s="10">
        <v>9265</v>
      </c>
      <c r="C55" s="116">
        <v>36</v>
      </c>
      <c r="D55" s="10">
        <v>2025</v>
      </c>
      <c r="E55" s="10" t="s">
        <v>6</v>
      </c>
      <c r="F55" s="69" t="s">
        <v>97</v>
      </c>
      <c r="G55" s="15">
        <v>1</v>
      </c>
      <c r="H55" s="10" t="s">
        <v>80</v>
      </c>
      <c r="I55" s="2">
        <v>360</v>
      </c>
      <c r="J55" s="2" t="s">
        <v>3</v>
      </c>
      <c r="K55" s="117">
        <v>3310</v>
      </c>
      <c r="L55" s="117">
        <f t="shared" si="9"/>
        <v>1217100.24</v>
      </c>
      <c r="M55" s="117">
        <f t="shared" si="10"/>
        <v>1191600</v>
      </c>
      <c r="N55" s="117">
        <f t="shared" si="11"/>
        <v>25500.240000000002</v>
      </c>
      <c r="O55" s="117">
        <v>0</v>
      </c>
    </row>
    <row r="56" spans="1:15" x14ac:dyDescent="0.25">
      <c r="A56" s="10">
        <v>993</v>
      </c>
      <c r="B56" s="10">
        <v>9310</v>
      </c>
      <c r="C56" s="116">
        <v>37</v>
      </c>
      <c r="D56" s="10">
        <v>2025</v>
      </c>
      <c r="E56" s="10" t="s">
        <v>6</v>
      </c>
      <c r="F56" s="69" t="s">
        <v>98</v>
      </c>
      <c r="G56" s="15">
        <v>1</v>
      </c>
      <c r="H56" s="10" t="s">
        <v>83</v>
      </c>
      <c r="I56" s="2">
        <v>60</v>
      </c>
      <c r="J56" s="2" t="s">
        <v>0</v>
      </c>
      <c r="K56" s="117">
        <v>3576</v>
      </c>
      <c r="L56" s="117">
        <f t="shared" si="9"/>
        <v>219151.584</v>
      </c>
      <c r="M56" s="117">
        <f t="shared" si="10"/>
        <v>214560</v>
      </c>
      <c r="N56" s="117">
        <f t="shared" si="11"/>
        <v>4591.5840000000007</v>
      </c>
      <c r="O56" s="117">
        <v>0</v>
      </c>
    </row>
    <row r="57" spans="1:15" x14ac:dyDescent="0.25">
      <c r="A57" s="10">
        <v>993</v>
      </c>
      <c r="B57" s="10">
        <v>9309</v>
      </c>
      <c r="C57" s="116">
        <v>37</v>
      </c>
      <c r="D57" s="10">
        <v>2025</v>
      </c>
      <c r="E57" s="10" t="s">
        <v>6</v>
      </c>
      <c r="F57" s="69" t="s">
        <v>98</v>
      </c>
      <c r="G57" s="15">
        <v>1</v>
      </c>
      <c r="H57" s="10" t="s">
        <v>80</v>
      </c>
      <c r="I57" s="2">
        <v>340</v>
      </c>
      <c r="J57" s="2" t="s">
        <v>3</v>
      </c>
      <c r="K57" s="117">
        <v>3310</v>
      </c>
      <c r="L57" s="117">
        <f t="shared" si="9"/>
        <v>1149483.56</v>
      </c>
      <c r="M57" s="117">
        <f t="shared" si="10"/>
        <v>1125400</v>
      </c>
      <c r="N57" s="117">
        <f t="shared" si="11"/>
        <v>24083.56</v>
      </c>
      <c r="O57" s="117">
        <v>0</v>
      </c>
    </row>
    <row r="58" spans="1:15" x14ac:dyDescent="0.25">
      <c r="A58" s="10">
        <v>995</v>
      </c>
      <c r="B58" s="10">
        <v>9333</v>
      </c>
      <c r="C58" s="116">
        <v>38</v>
      </c>
      <c r="D58" s="10">
        <v>2025</v>
      </c>
      <c r="E58" s="10" t="s">
        <v>6</v>
      </c>
      <c r="F58" s="69" t="s">
        <v>99</v>
      </c>
      <c r="G58" s="15">
        <v>1</v>
      </c>
      <c r="H58" s="10" t="s">
        <v>83</v>
      </c>
      <c r="I58" s="2">
        <v>60</v>
      </c>
      <c r="J58" s="2" t="s">
        <v>0</v>
      </c>
      <c r="K58" s="117">
        <v>3576</v>
      </c>
      <c r="L58" s="117">
        <f t="shared" si="9"/>
        <v>219151.584</v>
      </c>
      <c r="M58" s="117">
        <f t="shared" si="10"/>
        <v>214560</v>
      </c>
      <c r="N58" s="117">
        <f t="shared" si="11"/>
        <v>4591.5840000000007</v>
      </c>
      <c r="O58" s="117">
        <v>0</v>
      </c>
    </row>
    <row r="59" spans="1:15" x14ac:dyDescent="0.25">
      <c r="A59" s="10">
        <v>995</v>
      </c>
      <c r="B59" s="10">
        <v>9334</v>
      </c>
      <c r="C59" s="116">
        <v>38</v>
      </c>
      <c r="D59" s="10">
        <v>2025</v>
      </c>
      <c r="E59" s="10" t="s">
        <v>6</v>
      </c>
      <c r="F59" s="69" t="s">
        <v>99</v>
      </c>
      <c r="G59" s="15">
        <v>1</v>
      </c>
      <c r="H59" s="10" t="s">
        <v>80</v>
      </c>
      <c r="I59" s="2">
        <v>180</v>
      </c>
      <c r="J59" s="2" t="s">
        <v>3</v>
      </c>
      <c r="K59" s="117">
        <v>3310</v>
      </c>
      <c r="L59" s="117">
        <f t="shared" si="9"/>
        <v>608550.12</v>
      </c>
      <c r="M59" s="117">
        <f t="shared" si="10"/>
        <v>595800</v>
      </c>
      <c r="N59" s="117">
        <f t="shared" si="11"/>
        <v>12750.12</v>
      </c>
      <c r="O59" s="117">
        <v>0</v>
      </c>
    </row>
    <row r="60" spans="1:15" x14ac:dyDescent="0.25">
      <c r="A60" s="10">
        <v>724</v>
      </c>
      <c r="B60" s="10">
        <v>6270</v>
      </c>
      <c r="C60" s="116">
        <v>39</v>
      </c>
      <c r="D60" s="10">
        <v>2025</v>
      </c>
      <c r="E60" s="10" t="s">
        <v>6</v>
      </c>
      <c r="F60" s="69" t="s">
        <v>102</v>
      </c>
      <c r="G60" s="15">
        <v>1</v>
      </c>
      <c r="H60" s="10" t="s">
        <v>83</v>
      </c>
      <c r="I60" s="2">
        <v>60</v>
      </c>
      <c r="J60" s="2" t="s">
        <v>0</v>
      </c>
      <c r="K60" s="117">
        <v>3576</v>
      </c>
      <c r="L60" s="117">
        <f t="shared" si="9"/>
        <v>219151.584</v>
      </c>
      <c r="M60" s="117">
        <f t="shared" si="10"/>
        <v>214560</v>
      </c>
      <c r="N60" s="117">
        <f t="shared" si="11"/>
        <v>4591.5840000000007</v>
      </c>
      <c r="O60" s="117">
        <v>0</v>
      </c>
    </row>
    <row r="61" spans="1:15" x14ac:dyDescent="0.25">
      <c r="A61" s="10">
        <v>999</v>
      </c>
      <c r="B61" s="10">
        <v>9373</v>
      </c>
      <c r="C61" s="116">
        <v>40</v>
      </c>
      <c r="D61" s="10">
        <v>2025</v>
      </c>
      <c r="E61" s="10" t="s">
        <v>6</v>
      </c>
      <c r="F61" s="69" t="s">
        <v>103</v>
      </c>
      <c r="G61" s="15">
        <v>1</v>
      </c>
      <c r="H61" s="10" t="s">
        <v>83</v>
      </c>
      <c r="I61" s="2">
        <v>55</v>
      </c>
      <c r="J61" s="2" t="s">
        <v>0</v>
      </c>
      <c r="K61" s="117">
        <v>3576</v>
      </c>
      <c r="L61" s="117">
        <f t="shared" si="9"/>
        <v>200888.95199999999</v>
      </c>
      <c r="M61" s="117">
        <f t="shared" si="10"/>
        <v>196680</v>
      </c>
      <c r="N61" s="117">
        <f t="shared" si="11"/>
        <v>4208.9520000000002</v>
      </c>
      <c r="O61" s="117">
        <v>0</v>
      </c>
    </row>
    <row r="62" spans="1:15" x14ac:dyDescent="0.25">
      <c r="A62" s="10">
        <v>999</v>
      </c>
      <c r="B62" s="10">
        <v>9372</v>
      </c>
      <c r="C62" s="116">
        <v>40</v>
      </c>
      <c r="D62" s="10">
        <v>2025</v>
      </c>
      <c r="E62" s="10" t="s">
        <v>6</v>
      </c>
      <c r="F62" s="69" t="s">
        <v>103</v>
      </c>
      <c r="G62" s="15">
        <v>1</v>
      </c>
      <c r="H62" s="10" t="s">
        <v>2</v>
      </c>
      <c r="I62" s="2">
        <v>560</v>
      </c>
      <c r="J62" s="2" t="s">
        <v>3</v>
      </c>
      <c r="K62" s="117">
        <v>3737</v>
      </c>
      <c r="L62" s="117">
        <f t="shared" si="9"/>
        <v>2137504.2080000001</v>
      </c>
      <c r="M62" s="117">
        <f t="shared" si="10"/>
        <v>2092720</v>
      </c>
      <c r="N62" s="117">
        <f t="shared" si="11"/>
        <v>44784.208000000006</v>
      </c>
      <c r="O62" s="117">
        <v>0</v>
      </c>
    </row>
    <row r="63" spans="1:15" x14ac:dyDescent="0.25">
      <c r="A63" s="10">
        <v>999</v>
      </c>
      <c r="B63" s="125">
        <v>9374</v>
      </c>
      <c r="C63" s="116">
        <v>40</v>
      </c>
      <c r="D63" s="10">
        <v>2025</v>
      </c>
      <c r="E63" s="10" t="s">
        <v>6</v>
      </c>
      <c r="F63" s="69" t="s">
        <v>103</v>
      </c>
      <c r="G63" s="15">
        <v>1</v>
      </c>
      <c r="H63" s="10" t="s">
        <v>80</v>
      </c>
      <c r="I63" s="2">
        <v>400</v>
      </c>
      <c r="J63" s="2" t="s">
        <v>3</v>
      </c>
      <c r="K63" s="117">
        <v>3310</v>
      </c>
      <c r="L63" s="117">
        <f t="shared" ref="L63" si="27">M63+N63+O63</f>
        <v>1352333.6</v>
      </c>
      <c r="M63" s="117">
        <f t="shared" ref="M63" si="28">K63*I63</f>
        <v>1324000</v>
      </c>
      <c r="N63" s="117">
        <f t="shared" ref="N63" si="29">M63*2.14%</f>
        <v>28333.600000000002</v>
      </c>
      <c r="O63" s="117">
        <v>0</v>
      </c>
    </row>
    <row r="64" spans="1:15" x14ac:dyDescent="0.25">
      <c r="A64" s="10">
        <v>1019</v>
      </c>
      <c r="B64" s="10">
        <v>9576</v>
      </c>
      <c r="C64" s="116">
        <v>41</v>
      </c>
      <c r="D64" s="10">
        <v>2025</v>
      </c>
      <c r="E64" s="10" t="s">
        <v>6</v>
      </c>
      <c r="F64" s="69" t="s">
        <v>73</v>
      </c>
      <c r="G64" s="15">
        <v>1</v>
      </c>
      <c r="H64" s="10" t="s">
        <v>5</v>
      </c>
      <c r="I64" s="2">
        <v>80</v>
      </c>
      <c r="J64" s="2" t="s">
        <v>0</v>
      </c>
      <c r="K64" s="117">
        <v>2710</v>
      </c>
      <c r="L64" s="117">
        <f t="shared" si="9"/>
        <v>221439.52</v>
      </c>
      <c r="M64" s="117">
        <f t="shared" si="10"/>
        <v>216800</v>
      </c>
      <c r="N64" s="117">
        <f t="shared" si="11"/>
        <v>4639.5200000000004</v>
      </c>
      <c r="O64" s="117">
        <v>0</v>
      </c>
    </row>
    <row r="65" spans="1:15" x14ac:dyDescent="0.25">
      <c r="A65" s="10">
        <v>1018</v>
      </c>
      <c r="B65" s="10">
        <v>9562</v>
      </c>
      <c r="C65" s="116">
        <v>42</v>
      </c>
      <c r="D65" s="10">
        <v>2025</v>
      </c>
      <c r="E65" s="10" t="s">
        <v>6</v>
      </c>
      <c r="F65" s="69" t="s">
        <v>74</v>
      </c>
      <c r="G65" s="15">
        <v>1</v>
      </c>
      <c r="H65" s="10" t="s">
        <v>83</v>
      </c>
      <c r="I65" s="2">
        <v>40</v>
      </c>
      <c r="J65" s="2" t="s">
        <v>0</v>
      </c>
      <c r="K65" s="117">
        <v>3576</v>
      </c>
      <c r="L65" s="117">
        <f t="shared" si="9"/>
        <v>146101.05600000001</v>
      </c>
      <c r="M65" s="117">
        <f t="shared" si="10"/>
        <v>143040</v>
      </c>
      <c r="N65" s="117">
        <f t="shared" si="11"/>
        <v>3061.0560000000005</v>
      </c>
      <c r="O65" s="117">
        <v>0</v>
      </c>
    </row>
    <row r="66" spans="1:15" x14ac:dyDescent="0.25">
      <c r="A66" s="10">
        <v>1018</v>
      </c>
      <c r="B66" s="10">
        <v>9565</v>
      </c>
      <c r="C66" s="116">
        <v>42</v>
      </c>
      <c r="D66" s="10">
        <v>2025</v>
      </c>
      <c r="E66" s="10" t="s">
        <v>6</v>
      </c>
      <c r="F66" s="69" t="s">
        <v>74</v>
      </c>
      <c r="G66" s="15">
        <v>1</v>
      </c>
      <c r="H66" s="10" t="s">
        <v>5</v>
      </c>
      <c r="I66" s="2">
        <v>80</v>
      </c>
      <c r="J66" s="2" t="s">
        <v>0</v>
      </c>
      <c r="K66" s="117">
        <v>2710</v>
      </c>
      <c r="L66" s="117">
        <f t="shared" si="9"/>
        <v>221439.52</v>
      </c>
      <c r="M66" s="117">
        <f t="shared" si="10"/>
        <v>216800</v>
      </c>
      <c r="N66" s="117">
        <f t="shared" si="11"/>
        <v>4639.5200000000004</v>
      </c>
      <c r="O66" s="117">
        <v>0</v>
      </c>
    </row>
    <row r="67" spans="1:15" x14ac:dyDescent="0.25">
      <c r="A67" s="10">
        <v>1124</v>
      </c>
      <c r="B67" s="10">
        <v>10313</v>
      </c>
      <c r="C67" s="116">
        <v>43</v>
      </c>
      <c r="D67" s="10">
        <v>2025</v>
      </c>
      <c r="E67" s="10" t="s">
        <v>6</v>
      </c>
      <c r="F67" s="69" t="s">
        <v>106</v>
      </c>
      <c r="G67" s="15">
        <v>1</v>
      </c>
      <c r="H67" s="10" t="s">
        <v>83</v>
      </c>
      <c r="I67" s="2">
        <v>15</v>
      </c>
      <c r="J67" s="2" t="s">
        <v>0</v>
      </c>
      <c r="K67" s="117">
        <v>3576</v>
      </c>
      <c r="L67" s="117">
        <f t="shared" si="9"/>
        <v>54787.896000000001</v>
      </c>
      <c r="M67" s="117">
        <f t="shared" si="10"/>
        <v>53640</v>
      </c>
      <c r="N67" s="117">
        <f t="shared" si="11"/>
        <v>1147.8960000000002</v>
      </c>
      <c r="O67" s="117">
        <v>0</v>
      </c>
    </row>
    <row r="68" spans="1:15" x14ac:dyDescent="0.25">
      <c r="A68" s="10">
        <v>1021</v>
      </c>
      <c r="B68" s="10">
        <v>9596</v>
      </c>
      <c r="C68" s="116">
        <v>44</v>
      </c>
      <c r="D68" s="10">
        <v>2025</v>
      </c>
      <c r="E68" s="10" t="s">
        <v>6</v>
      </c>
      <c r="F68" s="69" t="s">
        <v>107</v>
      </c>
      <c r="G68" s="15">
        <v>1</v>
      </c>
      <c r="H68" s="10" t="s">
        <v>83</v>
      </c>
      <c r="I68" s="2">
        <v>30</v>
      </c>
      <c r="J68" s="2" t="s">
        <v>0</v>
      </c>
      <c r="K68" s="117">
        <v>3576</v>
      </c>
      <c r="L68" s="117">
        <f t="shared" si="9"/>
        <v>109575.792</v>
      </c>
      <c r="M68" s="117">
        <f t="shared" si="10"/>
        <v>107280</v>
      </c>
      <c r="N68" s="117">
        <f t="shared" si="11"/>
        <v>2295.7920000000004</v>
      </c>
      <c r="O68" s="117">
        <v>0</v>
      </c>
    </row>
    <row r="69" spans="1:15" x14ac:dyDescent="0.25">
      <c r="A69" s="10">
        <v>13162</v>
      </c>
      <c r="B69" s="10">
        <v>93163</v>
      </c>
      <c r="C69" s="116">
        <v>45</v>
      </c>
      <c r="D69" s="10">
        <v>2025</v>
      </c>
      <c r="E69" s="10" t="s">
        <v>6</v>
      </c>
      <c r="F69" s="69" t="s">
        <v>12</v>
      </c>
      <c r="G69" s="15">
        <v>1</v>
      </c>
      <c r="H69" s="10" t="s">
        <v>83</v>
      </c>
      <c r="I69" s="2">
        <v>28</v>
      </c>
      <c r="J69" s="2" t="s">
        <v>0</v>
      </c>
      <c r="K69" s="117">
        <v>3576</v>
      </c>
      <c r="L69" s="117">
        <f t="shared" si="9"/>
        <v>102270.7392</v>
      </c>
      <c r="M69" s="117">
        <f t="shared" si="10"/>
        <v>100128</v>
      </c>
      <c r="N69" s="117">
        <f t="shared" si="11"/>
        <v>2142.7392000000004</v>
      </c>
      <c r="O69" s="117">
        <v>0</v>
      </c>
    </row>
    <row r="70" spans="1:15" x14ac:dyDescent="0.25">
      <c r="A70" s="10">
        <v>13165</v>
      </c>
      <c r="B70" s="10">
        <v>93199</v>
      </c>
      <c r="C70" s="116">
        <v>46</v>
      </c>
      <c r="D70" s="10">
        <v>2025</v>
      </c>
      <c r="E70" s="10" t="s">
        <v>6</v>
      </c>
      <c r="F70" s="69" t="s">
        <v>75</v>
      </c>
      <c r="G70" s="15">
        <v>1</v>
      </c>
      <c r="H70" s="10" t="s">
        <v>83</v>
      </c>
      <c r="I70" s="2">
        <v>30</v>
      </c>
      <c r="J70" s="2" t="s">
        <v>0</v>
      </c>
      <c r="K70" s="117">
        <v>3576</v>
      </c>
      <c r="L70" s="117">
        <f t="shared" si="9"/>
        <v>109575.792</v>
      </c>
      <c r="M70" s="117">
        <f t="shared" si="10"/>
        <v>107280</v>
      </c>
      <c r="N70" s="117">
        <f t="shared" si="11"/>
        <v>2295.7920000000004</v>
      </c>
      <c r="O70" s="117">
        <v>0</v>
      </c>
    </row>
    <row r="71" spans="1:15" x14ac:dyDescent="0.25">
      <c r="A71" s="10">
        <v>13165</v>
      </c>
      <c r="B71" s="10">
        <v>93198</v>
      </c>
      <c r="C71" s="116">
        <v>46</v>
      </c>
      <c r="D71" s="10">
        <v>2025</v>
      </c>
      <c r="E71" s="10" t="s">
        <v>6</v>
      </c>
      <c r="F71" s="69" t="s">
        <v>75</v>
      </c>
      <c r="G71" s="15">
        <v>1</v>
      </c>
      <c r="H71" s="10" t="s">
        <v>2</v>
      </c>
      <c r="I71" s="2">
        <v>280</v>
      </c>
      <c r="J71" s="2" t="s">
        <v>3</v>
      </c>
      <c r="K71" s="117">
        <v>3737</v>
      </c>
      <c r="L71" s="117">
        <f t="shared" si="9"/>
        <v>1068752.1040000001</v>
      </c>
      <c r="M71" s="117">
        <f t="shared" si="10"/>
        <v>1046360</v>
      </c>
      <c r="N71" s="117">
        <f t="shared" si="11"/>
        <v>22392.104000000003</v>
      </c>
      <c r="O71" s="117">
        <v>0</v>
      </c>
    </row>
    <row r="72" spans="1:15" x14ac:dyDescent="0.25">
      <c r="A72" s="10">
        <v>13167</v>
      </c>
      <c r="B72" s="10">
        <v>93220</v>
      </c>
      <c r="C72" s="116">
        <v>47</v>
      </c>
      <c r="D72" s="10">
        <v>2025</v>
      </c>
      <c r="E72" s="10" t="s">
        <v>6</v>
      </c>
      <c r="F72" s="69" t="s">
        <v>76</v>
      </c>
      <c r="G72" s="15">
        <v>1</v>
      </c>
      <c r="H72" s="10" t="s">
        <v>83</v>
      </c>
      <c r="I72" s="2">
        <v>27</v>
      </c>
      <c r="J72" s="2" t="s">
        <v>0</v>
      </c>
      <c r="K72" s="117">
        <v>3576</v>
      </c>
      <c r="L72" s="117">
        <f t="shared" si="9"/>
        <v>98618.212799999994</v>
      </c>
      <c r="M72" s="117">
        <f t="shared" si="10"/>
        <v>96552</v>
      </c>
      <c r="N72" s="117">
        <f t="shared" si="11"/>
        <v>2066.2128000000002</v>
      </c>
      <c r="O72" s="117">
        <v>0</v>
      </c>
    </row>
    <row r="73" spans="1:15" x14ac:dyDescent="0.25">
      <c r="A73" s="10">
        <v>13167</v>
      </c>
      <c r="B73" s="10">
        <v>93221</v>
      </c>
      <c r="C73" s="116">
        <v>47</v>
      </c>
      <c r="D73" s="10">
        <v>2025</v>
      </c>
      <c r="E73" s="10" t="s">
        <v>6</v>
      </c>
      <c r="F73" s="69" t="s">
        <v>76</v>
      </c>
      <c r="G73" s="15">
        <v>1</v>
      </c>
      <c r="H73" s="10" t="s">
        <v>2</v>
      </c>
      <c r="I73" s="2">
        <v>280</v>
      </c>
      <c r="J73" s="2" t="s">
        <v>3</v>
      </c>
      <c r="K73" s="117">
        <v>3737</v>
      </c>
      <c r="L73" s="117">
        <f t="shared" si="9"/>
        <v>1068752.1040000001</v>
      </c>
      <c r="M73" s="117">
        <f t="shared" si="10"/>
        <v>1046360</v>
      </c>
      <c r="N73" s="117">
        <f t="shared" si="11"/>
        <v>22392.104000000003</v>
      </c>
      <c r="O73" s="117">
        <v>0</v>
      </c>
    </row>
    <row r="74" spans="1:15" x14ac:dyDescent="0.25">
      <c r="A74" s="10">
        <v>13159</v>
      </c>
      <c r="B74" s="10">
        <v>93126</v>
      </c>
      <c r="C74" s="116">
        <v>48</v>
      </c>
      <c r="D74" s="10">
        <v>2025</v>
      </c>
      <c r="E74" s="10" t="s">
        <v>6</v>
      </c>
      <c r="F74" s="69" t="s">
        <v>11</v>
      </c>
      <c r="G74" s="15">
        <v>1</v>
      </c>
      <c r="H74" s="10" t="s">
        <v>83</v>
      </c>
      <c r="I74" s="2">
        <v>30</v>
      </c>
      <c r="J74" s="2" t="s">
        <v>0</v>
      </c>
      <c r="K74" s="117">
        <v>3576</v>
      </c>
      <c r="L74" s="117">
        <f t="shared" si="9"/>
        <v>109575.792</v>
      </c>
      <c r="M74" s="117">
        <f t="shared" si="10"/>
        <v>107280</v>
      </c>
      <c r="N74" s="117">
        <f t="shared" si="11"/>
        <v>2295.7920000000004</v>
      </c>
      <c r="O74" s="117">
        <v>0</v>
      </c>
    </row>
    <row r="75" spans="1:15" x14ac:dyDescent="0.25">
      <c r="A75" s="10">
        <v>1060</v>
      </c>
      <c r="B75" s="10">
        <v>10046</v>
      </c>
      <c r="C75" s="116">
        <v>49</v>
      </c>
      <c r="D75" s="10">
        <v>2025</v>
      </c>
      <c r="E75" s="10" t="s">
        <v>6</v>
      </c>
      <c r="F75" s="69" t="s">
        <v>108</v>
      </c>
      <c r="G75" s="15">
        <v>1</v>
      </c>
      <c r="H75" s="10" t="s">
        <v>83</v>
      </c>
      <c r="I75" s="2">
        <v>40</v>
      </c>
      <c r="J75" s="2" t="s">
        <v>0</v>
      </c>
      <c r="K75" s="117">
        <v>3576</v>
      </c>
      <c r="L75" s="117">
        <f t="shared" si="9"/>
        <v>146101.05600000001</v>
      </c>
      <c r="M75" s="117">
        <f t="shared" si="10"/>
        <v>143040</v>
      </c>
      <c r="N75" s="117">
        <f t="shared" si="11"/>
        <v>3061.0560000000005</v>
      </c>
      <c r="O75" s="117">
        <v>0</v>
      </c>
    </row>
    <row r="76" spans="1:15" x14ac:dyDescent="0.25">
      <c r="A76" s="10">
        <v>1060</v>
      </c>
      <c r="B76" s="10">
        <v>10050</v>
      </c>
      <c r="C76" s="116">
        <v>49</v>
      </c>
      <c r="D76" s="10">
        <v>2025</v>
      </c>
      <c r="E76" s="10" t="s">
        <v>6</v>
      </c>
      <c r="F76" s="69" t="s">
        <v>108</v>
      </c>
      <c r="G76" s="15">
        <v>1</v>
      </c>
      <c r="H76" s="10" t="s">
        <v>1</v>
      </c>
      <c r="I76" s="2">
        <v>50</v>
      </c>
      <c r="J76" s="2" t="s">
        <v>0</v>
      </c>
      <c r="K76" s="117">
        <v>3576</v>
      </c>
      <c r="L76" s="117">
        <f t="shared" si="9"/>
        <v>182626.32</v>
      </c>
      <c r="M76" s="117">
        <f t="shared" si="10"/>
        <v>178800</v>
      </c>
      <c r="N76" s="117">
        <f t="shared" si="11"/>
        <v>3826.3200000000006</v>
      </c>
      <c r="O76" s="117">
        <v>0</v>
      </c>
    </row>
    <row r="77" spans="1:15" x14ac:dyDescent="0.25">
      <c r="A77" s="10">
        <v>1061</v>
      </c>
      <c r="B77" s="10">
        <v>10060</v>
      </c>
      <c r="C77" s="116">
        <v>50</v>
      </c>
      <c r="D77" s="10">
        <v>2025</v>
      </c>
      <c r="E77" s="10" t="s">
        <v>6</v>
      </c>
      <c r="F77" s="69" t="s">
        <v>8</v>
      </c>
      <c r="G77" s="15">
        <v>1</v>
      </c>
      <c r="H77" s="10" t="s">
        <v>83</v>
      </c>
      <c r="I77" s="2">
        <v>40</v>
      </c>
      <c r="J77" s="2" t="s">
        <v>0</v>
      </c>
      <c r="K77" s="117">
        <v>3576</v>
      </c>
      <c r="L77" s="117">
        <f t="shared" si="9"/>
        <v>146101.05600000001</v>
      </c>
      <c r="M77" s="117">
        <f t="shared" si="10"/>
        <v>143040</v>
      </c>
      <c r="N77" s="117">
        <f t="shared" si="11"/>
        <v>3061.0560000000005</v>
      </c>
      <c r="O77" s="117">
        <v>0</v>
      </c>
    </row>
    <row r="78" spans="1:15" x14ac:dyDescent="0.25">
      <c r="A78" s="10">
        <v>1061</v>
      </c>
      <c r="B78" s="10">
        <v>10055</v>
      </c>
      <c r="C78" s="116">
        <v>50</v>
      </c>
      <c r="D78" s="10">
        <v>2025</v>
      </c>
      <c r="E78" s="10" t="s">
        <v>6</v>
      </c>
      <c r="F78" s="69" t="s">
        <v>8</v>
      </c>
      <c r="G78" s="15">
        <v>1</v>
      </c>
      <c r="H78" s="10" t="s">
        <v>2</v>
      </c>
      <c r="I78" s="2">
        <v>320</v>
      </c>
      <c r="J78" s="2" t="s">
        <v>3</v>
      </c>
      <c r="K78" s="117">
        <v>3737</v>
      </c>
      <c r="L78" s="117">
        <f t="shared" ref="L78" si="30">M78+N78+O78</f>
        <v>1221430.976</v>
      </c>
      <c r="M78" s="117">
        <f t="shared" ref="M78" si="31">K78*I78</f>
        <v>1195840</v>
      </c>
      <c r="N78" s="117">
        <f t="shared" ref="N78" si="32">M78*2.14%</f>
        <v>25590.976000000002</v>
      </c>
      <c r="O78" s="117">
        <v>0</v>
      </c>
    </row>
    <row r="79" spans="1:15" x14ac:dyDescent="0.25">
      <c r="A79" s="10">
        <v>1061</v>
      </c>
      <c r="B79" s="125">
        <v>10056</v>
      </c>
      <c r="C79" s="116">
        <v>50</v>
      </c>
      <c r="D79" s="10">
        <v>2025</v>
      </c>
      <c r="E79" s="10" t="s">
        <v>6</v>
      </c>
      <c r="F79" s="69" t="s">
        <v>8</v>
      </c>
      <c r="G79" s="15">
        <v>1</v>
      </c>
      <c r="H79" s="10" t="s">
        <v>80</v>
      </c>
      <c r="I79" s="2">
        <v>112</v>
      </c>
      <c r="J79" s="2" t="s">
        <v>3</v>
      </c>
      <c r="K79" s="117">
        <v>3310</v>
      </c>
      <c r="L79" s="117">
        <f t="shared" si="9"/>
        <v>378653.408</v>
      </c>
      <c r="M79" s="117">
        <f t="shared" si="10"/>
        <v>370720</v>
      </c>
      <c r="N79" s="117">
        <f t="shared" si="11"/>
        <v>7933.4080000000013</v>
      </c>
      <c r="O79" s="117">
        <v>0</v>
      </c>
    </row>
    <row r="80" spans="1:15" x14ac:dyDescent="0.25">
      <c r="A80" s="10">
        <v>1062</v>
      </c>
      <c r="B80" s="10">
        <v>10067</v>
      </c>
      <c r="C80" s="116">
        <v>51</v>
      </c>
      <c r="D80" s="10">
        <v>2025</v>
      </c>
      <c r="E80" s="10" t="s">
        <v>6</v>
      </c>
      <c r="F80" s="69" t="s">
        <v>9</v>
      </c>
      <c r="G80" s="15">
        <v>1</v>
      </c>
      <c r="H80" s="10" t="s">
        <v>83</v>
      </c>
      <c r="I80" s="2">
        <v>60</v>
      </c>
      <c r="J80" s="2" t="s">
        <v>0</v>
      </c>
      <c r="K80" s="117">
        <v>3576</v>
      </c>
      <c r="L80" s="117">
        <f t="shared" si="9"/>
        <v>219151.584</v>
      </c>
      <c r="M80" s="117">
        <f t="shared" si="10"/>
        <v>214560</v>
      </c>
      <c r="N80" s="117">
        <f t="shared" si="11"/>
        <v>4591.5840000000007</v>
      </c>
      <c r="O80" s="117">
        <v>0</v>
      </c>
    </row>
    <row r="81" spans="1:15" x14ac:dyDescent="0.25">
      <c r="A81" s="10">
        <v>1062</v>
      </c>
      <c r="B81" s="10">
        <v>10068</v>
      </c>
      <c r="C81" s="116">
        <v>51</v>
      </c>
      <c r="D81" s="10">
        <v>2025</v>
      </c>
      <c r="E81" s="10" t="s">
        <v>6</v>
      </c>
      <c r="F81" s="69" t="s">
        <v>9</v>
      </c>
      <c r="G81" s="15">
        <v>1</v>
      </c>
      <c r="H81" s="10" t="s">
        <v>2</v>
      </c>
      <c r="I81" s="2">
        <v>620</v>
      </c>
      <c r="J81" s="2" t="s">
        <v>3</v>
      </c>
      <c r="K81" s="117">
        <v>3737</v>
      </c>
      <c r="L81" s="117">
        <f t="shared" si="9"/>
        <v>2366522.5159999998</v>
      </c>
      <c r="M81" s="117">
        <f t="shared" si="10"/>
        <v>2316940</v>
      </c>
      <c r="N81" s="117">
        <f t="shared" si="11"/>
        <v>49582.516000000003</v>
      </c>
      <c r="O81" s="117">
        <v>0</v>
      </c>
    </row>
    <row r="82" spans="1:15" x14ac:dyDescent="0.25">
      <c r="A82" s="10">
        <v>1078</v>
      </c>
      <c r="B82" s="10">
        <v>10149</v>
      </c>
      <c r="C82" s="116">
        <v>52</v>
      </c>
      <c r="D82" s="10">
        <v>2025</v>
      </c>
      <c r="E82" s="10" t="s">
        <v>6</v>
      </c>
      <c r="F82" s="69" t="s">
        <v>113</v>
      </c>
      <c r="G82" s="15">
        <v>1</v>
      </c>
      <c r="H82" t="s">
        <v>114</v>
      </c>
      <c r="I82" s="2">
        <v>170</v>
      </c>
      <c r="J82" s="2" t="s">
        <v>0</v>
      </c>
      <c r="K82" s="117">
        <v>2710</v>
      </c>
      <c r="L82" s="117">
        <f t="shared" si="9"/>
        <v>470558.98</v>
      </c>
      <c r="M82" s="117">
        <f t="shared" si="10"/>
        <v>460700</v>
      </c>
      <c r="N82" s="117">
        <f t="shared" si="11"/>
        <v>9858.9800000000014</v>
      </c>
      <c r="O82" s="117">
        <v>0</v>
      </c>
    </row>
    <row r="83" spans="1:15" x14ac:dyDescent="0.25">
      <c r="A83" s="10">
        <v>1078</v>
      </c>
      <c r="B83" s="10">
        <v>10150</v>
      </c>
      <c r="C83" s="116">
        <v>52</v>
      </c>
      <c r="D83" s="10">
        <v>2025</v>
      </c>
      <c r="E83" s="10" t="s">
        <v>6</v>
      </c>
      <c r="F83" s="69" t="s">
        <v>113</v>
      </c>
      <c r="G83" s="15">
        <v>1</v>
      </c>
      <c r="H83" s="10" t="s">
        <v>5</v>
      </c>
      <c r="I83" s="2">
        <v>170</v>
      </c>
      <c r="J83" s="2" t="s">
        <v>0</v>
      </c>
      <c r="K83" s="117">
        <v>2710</v>
      </c>
      <c r="L83" s="117">
        <f t="shared" si="9"/>
        <v>470558.98</v>
      </c>
      <c r="M83" s="117">
        <f t="shared" si="10"/>
        <v>460700</v>
      </c>
      <c r="N83" s="117">
        <f t="shared" si="11"/>
        <v>9858.9800000000014</v>
      </c>
      <c r="O83" s="117">
        <v>0</v>
      </c>
    </row>
    <row r="84" spans="1:15" x14ac:dyDescent="0.25">
      <c r="A84" s="10">
        <v>1104</v>
      </c>
      <c r="B84" s="10">
        <v>10265</v>
      </c>
      <c r="C84" s="116">
        <v>53</v>
      </c>
      <c r="D84" s="10">
        <v>2025</v>
      </c>
      <c r="E84" s="10" t="s">
        <v>6</v>
      </c>
      <c r="F84" s="69" t="s">
        <v>77</v>
      </c>
      <c r="G84" s="15">
        <v>1</v>
      </c>
      <c r="H84" s="10" t="s">
        <v>83</v>
      </c>
      <c r="I84" s="2">
        <v>30</v>
      </c>
      <c r="J84" s="2" t="s">
        <v>0</v>
      </c>
      <c r="K84" s="117">
        <v>3576</v>
      </c>
      <c r="L84" s="117">
        <f t="shared" si="9"/>
        <v>109575.792</v>
      </c>
      <c r="M84" s="117">
        <f t="shared" si="10"/>
        <v>107280</v>
      </c>
      <c r="N84" s="117">
        <f t="shared" si="11"/>
        <v>2295.7920000000004</v>
      </c>
      <c r="O84" s="117">
        <v>0</v>
      </c>
    </row>
    <row r="85" spans="1:15" x14ac:dyDescent="0.25">
      <c r="A85" s="10">
        <v>1105</v>
      </c>
      <c r="B85" s="10">
        <v>10273</v>
      </c>
      <c r="C85" s="116">
        <v>54</v>
      </c>
      <c r="D85" s="10">
        <v>2025</v>
      </c>
      <c r="E85" s="10" t="s">
        <v>6</v>
      </c>
      <c r="F85" s="69" t="s">
        <v>10</v>
      </c>
      <c r="G85" s="15">
        <v>1</v>
      </c>
      <c r="H85" s="10" t="s">
        <v>83</v>
      </c>
      <c r="I85" s="2">
        <v>60</v>
      </c>
      <c r="J85" s="2" t="s">
        <v>0</v>
      </c>
      <c r="K85" s="117">
        <v>3576</v>
      </c>
      <c r="L85" s="117">
        <f t="shared" si="9"/>
        <v>219151.584</v>
      </c>
      <c r="M85" s="117">
        <f t="shared" si="10"/>
        <v>214560</v>
      </c>
      <c r="N85" s="117">
        <f t="shared" si="11"/>
        <v>4591.5840000000007</v>
      </c>
      <c r="O85" s="117">
        <v>0</v>
      </c>
    </row>
    <row r="86" spans="1:15" x14ac:dyDescent="0.25">
      <c r="A86" s="10">
        <v>4875</v>
      </c>
      <c r="B86" s="10">
        <v>47110</v>
      </c>
      <c r="C86" s="116">
        <v>55</v>
      </c>
      <c r="D86" s="10">
        <v>2025</v>
      </c>
      <c r="E86" s="10" t="s">
        <v>6</v>
      </c>
      <c r="F86" s="131" t="s">
        <v>104</v>
      </c>
      <c r="G86" s="15">
        <v>1</v>
      </c>
      <c r="H86" s="121" t="s">
        <v>80</v>
      </c>
      <c r="I86" s="118">
        <v>180</v>
      </c>
      <c r="J86" s="118" t="s">
        <v>3</v>
      </c>
      <c r="K86" s="119">
        <v>3310</v>
      </c>
      <c r="L86" s="117">
        <f t="shared" si="9"/>
        <v>608550.12</v>
      </c>
      <c r="M86" s="117">
        <f t="shared" si="10"/>
        <v>595800</v>
      </c>
      <c r="N86" s="117">
        <f t="shared" si="11"/>
        <v>12750.12</v>
      </c>
      <c r="O86" s="117">
        <v>0</v>
      </c>
    </row>
    <row r="87" spans="1:15" x14ac:dyDescent="0.25">
      <c r="A87" s="10">
        <v>4875</v>
      </c>
      <c r="B87" s="10">
        <v>47108</v>
      </c>
      <c r="C87" s="116">
        <v>55</v>
      </c>
      <c r="D87" s="10">
        <v>2025</v>
      </c>
      <c r="E87" s="10" t="s">
        <v>6</v>
      </c>
      <c r="F87" s="131" t="s">
        <v>104</v>
      </c>
      <c r="G87" s="15">
        <v>1</v>
      </c>
      <c r="H87" s="121" t="s">
        <v>2</v>
      </c>
      <c r="I87" s="118">
        <v>280</v>
      </c>
      <c r="J87" s="118" t="s">
        <v>3</v>
      </c>
      <c r="K87" s="119">
        <v>3737</v>
      </c>
      <c r="L87" s="117">
        <f t="shared" si="9"/>
        <v>1068752.1040000001</v>
      </c>
      <c r="M87" s="117">
        <f t="shared" si="10"/>
        <v>1046360</v>
      </c>
      <c r="N87" s="117">
        <f t="shared" si="11"/>
        <v>22392.104000000003</v>
      </c>
      <c r="O87" s="117">
        <v>0</v>
      </c>
    </row>
    <row r="88" spans="1:15" x14ac:dyDescent="0.25">
      <c r="A88" s="60"/>
      <c r="B88" s="60"/>
      <c r="C88" s="60"/>
      <c r="D88" s="61"/>
      <c r="E88" s="61"/>
      <c r="F88" s="132" t="s">
        <v>78</v>
      </c>
      <c r="G88" s="60"/>
      <c r="H88" s="60"/>
      <c r="I88" s="62"/>
      <c r="J88" s="62"/>
      <c r="K88" s="120"/>
      <c r="L88" s="122">
        <f>SUM(L21:L87)</f>
        <v>38900723.765999995</v>
      </c>
      <c r="M88" s="122">
        <f>SUM(M21:M87)</f>
        <v>38085690</v>
      </c>
      <c r="N88" s="122">
        <f>SUM(N21:N87)</f>
        <v>815033.76600000006</v>
      </c>
      <c r="O88" s="122">
        <f>SUM(O21:O87)</f>
        <v>0</v>
      </c>
    </row>
    <row r="89" spans="1:15" x14ac:dyDescent="0.25">
      <c r="A89" s="60"/>
      <c r="B89" s="60"/>
      <c r="C89" s="60"/>
      <c r="D89" s="61"/>
      <c r="E89" s="61"/>
      <c r="F89" s="132" t="s">
        <v>63</v>
      </c>
      <c r="G89" s="60"/>
      <c r="H89" s="60"/>
      <c r="I89" s="62"/>
      <c r="J89" s="62"/>
      <c r="K89" s="120"/>
      <c r="L89" s="122">
        <f>L88+L20+L10</f>
        <v>69750062.858999997</v>
      </c>
      <c r="M89" s="122">
        <f>M88+M20+M10</f>
        <v>68288685</v>
      </c>
      <c r="N89" s="122">
        <f>N88+N20+N10</f>
        <v>1461377.8589999999</v>
      </c>
      <c r="O89" s="122">
        <f>O88+O20+O10</f>
        <v>0</v>
      </c>
    </row>
    <row r="90" spans="1:15" x14ac:dyDescent="0.25">
      <c r="C90"/>
      <c r="O90" s="54"/>
    </row>
    <row r="91" spans="1:15" x14ac:dyDescent="0.25">
      <c r="C91"/>
      <c r="O91" s="54"/>
    </row>
    <row r="92" spans="1:15" x14ac:dyDescent="0.25">
      <c r="C92"/>
      <c r="O92" s="54"/>
    </row>
    <row r="93" spans="1:15" x14ac:dyDescent="0.25">
      <c r="C93"/>
      <c r="O93" s="54"/>
    </row>
    <row r="94" spans="1:15" x14ac:dyDescent="0.25">
      <c r="C94"/>
      <c r="O94" s="54"/>
    </row>
    <row r="95" spans="1:15" x14ac:dyDescent="0.25">
      <c r="C95"/>
      <c r="O95" s="54"/>
    </row>
    <row r="96" spans="1:15" x14ac:dyDescent="0.25">
      <c r="C96"/>
      <c r="O96" s="54"/>
    </row>
    <row r="97" spans="3:15" x14ac:dyDescent="0.25">
      <c r="C97"/>
      <c r="O97" s="54"/>
    </row>
    <row r="98" spans="3:15" x14ac:dyDescent="0.25">
      <c r="C98"/>
      <c r="O98" s="54"/>
    </row>
    <row r="99" spans="3:15" x14ac:dyDescent="0.25">
      <c r="C99"/>
      <c r="O99" s="54"/>
    </row>
    <row r="126" spans="8:8" x14ac:dyDescent="0.25">
      <c r="H126" t="s">
        <v>84</v>
      </c>
    </row>
  </sheetData>
  <autoFilter ref="A5:O89"/>
  <mergeCells count="1">
    <mergeCell ref="A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D6" workbookViewId="0">
      <selection activeCell="D20" sqref="D20"/>
    </sheetView>
  </sheetViews>
  <sheetFormatPr defaultRowHeight="15" x14ac:dyDescent="0.25"/>
  <cols>
    <col min="1" max="2" width="9.140625" style="22" customWidth="1"/>
    <col min="3" max="3" width="39.7109375" style="22" customWidth="1"/>
    <col min="4" max="4" width="19" style="22" customWidth="1"/>
    <col min="5" max="5" width="11" style="22" customWidth="1"/>
    <col min="6" max="6" width="11.28515625" style="22" customWidth="1"/>
    <col min="7" max="7" width="11" style="22" customWidth="1"/>
    <col min="8" max="8" width="11.28515625" style="22" customWidth="1"/>
    <col min="9" max="9" width="12.7109375" style="22" customWidth="1"/>
    <col min="10" max="10" width="11" style="22" customWidth="1"/>
    <col min="11" max="11" width="10.85546875" style="22" customWidth="1"/>
    <col min="12" max="12" width="11" style="22" customWidth="1"/>
    <col min="13" max="13" width="19.28515625" style="22" customWidth="1"/>
    <col min="14" max="14" width="22.7109375" style="22" customWidth="1"/>
  </cols>
  <sheetData>
    <row r="1" spans="1:14" x14ac:dyDescent="0.25">
      <c r="A1" s="27"/>
      <c r="B1" s="28"/>
      <c r="C1" s="29"/>
      <c r="D1" s="30"/>
      <c r="E1" s="31"/>
      <c r="F1" s="31"/>
      <c r="G1" s="31"/>
      <c r="H1" s="31"/>
      <c r="I1" s="16"/>
      <c r="J1" s="29"/>
      <c r="K1" s="29"/>
      <c r="L1" s="29"/>
      <c r="M1" s="29"/>
      <c r="N1" s="19"/>
    </row>
    <row r="2" spans="1:14" x14ac:dyDescent="0.25">
      <c r="A2" s="27"/>
      <c r="B2" s="28"/>
      <c r="C2" s="29"/>
      <c r="D2" s="30"/>
      <c r="E2" s="31"/>
      <c r="F2" s="31"/>
      <c r="G2" s="31"/>
      <c r="H2" s="31"/>
      <c r="I2" s="16"/>
      <c r="J2" s="29"/>
      <c r="K2" s="29"/>
      <c r="L2" s="29"/>
      <c r="M2" s="29"/>
      <c r="N2" s="19"/>
    </row>
    <row r="3" spans="1:14" x14ac:dyDescent="0.25">
      <c r="A3" s="27"/>
      <c r="B3" s="28"/>
      <c r="C3" s="29"/>
      <c r="D3" s="30"/>
      <c r="E3" s="31"/>
      <c r="F3" s="31"/>
      <c r="G3" s="31"/>
      <c r="H3" s="31"/>
      <c r="I3" s="16"/>
      <c r="J3" s="29"/>
      <c r="K3" s="29"/>
      <c r="L3" s="29"/>
      <c r="M3" s="29"/>
      <c r="N3" s="19"/>
    </row>
    <row r="4" spans="1:14" x14ac:dyDescent="0.25">
      <c r="A4" s="27"/>
      <c r="B4" s="28"/>
      <c r="C4" s="29"/>
      <c r="D4" s="30"/>
      <c r="E4" s="31"/>
      <c r="F4" s="31"/>
      <c r="G4" s="31"/>
      <c r="H4" s="31"/>
      <c r="I4" s="16"/>
      <c r="J4" s="29"/>
      <c r="K4" s="29"/>
      <c r="L4" s="29"/>
      <c r="M4" s="29"/>
      <c r="N4" s="19"/>
    </row>
    <row r="5" spans="1:14" x14ac:dyDescent="0.25">
      <c r="A5" s="27"/>
      <c r="B5" s="28"/>
      <c r="C5" s="29"/>
      <c r="D5" s="30"/>
      <c r="E5" s="31"/>
      <c r="F5" s="31"/>
      <c r="G5" s="31"/>
      <c r="H5" s="31"/>
      <c r="I5" s="16"/>
      <c r="J5" s="29"/>
      <c r="K5" s="29"/>
      <c r="L5" s="29"/>
      <c r="M5" s="29"/>
      <c r="N5" s="19"/>
    </row>
    <row r="6" spans="1:14" x14ac:dyDescent="0.25">
      <c r="A6" s="27"/>
      <c r="B6" s="28"/>
      <c r="C6" s="29"/>
      <c r="D6" s="30"/>
      <c r="E6" s="31"/>
      <c r="F6" s="31"/>
      <c r="G6" s="31"/>
      <c r="H6" s="31"/>
      <c r="I6" s="16"/>
      <c r="J6" s="29"/>
      <c r="K6" s="29"/>
      <c r="L6" s="29"/>
      <c r="M6" s="29"/>
      <c r="N6" s="19"/>
    </row>
    <row r="7" spans="1:14" x14ac:dyDescent="0.25">
      <c r="A7" s="27"/>
      <c r="B7" s="28"/>
      <c r="C7" s="29"/>
      <c r="D7" s="30"/>
      <c r="E7" s="31"/>
      <c r="F7" s="31"/>
      <c r="G7" s="31"/>
      <c r="H7" s="31"/>
      <c r="I7" s="16"/>
      <c r="J7" s="29"/>
      <c r="K7" s="29"/>
      <c r="L7" s="29"/>
      <c r="M7" s="29"/>
      <c r="N7" s="19"/>
    </row>
    <row r="8" spans="1:14" x14ac:dyDescent="0.25">
      <c r="A8" s="27"/>
      <c r="B8" s="28"/>
      <c r="C8" s="29"/>
      <c r="D8" s="30"/>
      <c r="E8" s="31"/>
      <c r="F8" s="31"/>
      <c r="G8" s="31"/>
      <c r="H8" s="31"/>
      <c r="I8" s="16"/>
      <c r="J8" s="29"/>
      <c r="K8" s="29"/>
      <c r="L8" s="29"/>
      <c r="M8" s="29"/>
      <c r="N8" s="19"/>
    </row>
    <row r="9" spans="1:14" x14ac:dyDescent="0.25">
      <c r="A9" s="27"/>
      <c r="B9" s="28"/>
      <c r="C9" s="29"/>
      <c r="D9" s="30"/>
      <c r="E9" s="31"/>
      <c r="F9" s="31"/>
      <c r="G9" s="31"/>
      <c r="H9" s="31"/>
      <c r="I9" s="16"/>
      <c r="J9" s="29"/>
      <c r="K9" s="29"/>
      <c r="L9" s="29"/>
      <c r="M9" s="29"/>
      <c r="N9" s="19"/>
    </row>
    <row r="10" spans="1:14" x14ac:dyDescent="0.25">
      <c r="A10" s="156" t="s">
        <v>37</v>
      </c>
      <c r="B10" s="156"/>
      <c r="C10" s="156"/>
      <c r="D10" s="156"/>
      <c r="E10" s="157"/>
      <c r="F10" s="157"/>
      <c r="G10" s="157"/>
      <c r="H10" s="157"/>
      <c r="I10" s="157"/>
      <c r="J10" s="156"/>
      <c r="K10" s="156"/>
      <c r="L10" s="156"/>
      <c r="M10" s="156"/>
      <c r="N10" s="156"/>
    </row>
    <row r="11" spans="1:14" x14ac:dyDescent="0.25">
      <c r="A11" s="158" t="s">
        <v>38</v>
      </c>
      <c r="B11" s="158"/>
      <c r="C11" s="158"/>
      <c r="D11" s="158"/>
      <c r="E11" s="159"/>
      <c r="F11" s="159"/>
      <c r="G11" s="159"/>
      <c r="H11" s="159"/>
      <c r="I11" s="159"/>
      <c r="J11" s="158"/>
      <c r="K11" s="158"/>
      <c r="L11" s="158"/>
      <c r="M11" s="158"/>
      <c r="N11" s="158"/>
    </row>
    <row r="12" spans="1:14" ht="15" customHeight="1" x14ac:dyDescent="0.25">
      <c r="A12" s="160" t="s">
        <v>39</v>
      </c>
      <c r="B12" s="160" t="s">
        <v>40</v>
      </c>
      <c r="C12" s="162" t="s">
        <v>19</v>
      </c>
      <c r="D12" s="164" t="s">
        <v>41</v>
      </c>
      <c r="E12" s="166" t="s">
        <v>42</v>
      </c>
      <c r="F12" s="166"/>
      <c r="G12" s="166"/>
      <c r="H12" s="166"/>
      <c r="I12" s="166"/>
      <c r="J12" s="168" t="s">
        <v>43</v>
      </c>
      <c r="K12" s="168"/>
      <c r="L12" s="168"/>
      <c r="M12" s="168"/>
      <c r="N12" s="168"/>
    </row>
    <row r="13" spans="1:14" x14ac:dyDescent="0.25">
      <c r="A13" s="160"/>
      <c r="B13" s="160"/>
      <c r="C13" s="162"/>
      <c r="D13" s="165"/>
      <c r="E13" s="167"/>
      <c r="F13" s="167"/>
      <c r="G13" s="167"/>
      <c r="H13" s="167"/>
      <c r="I13" s="167"/>
      <c r="J13" s="169"/>
      <c r="K13" s="169"/>
      <c r="L13" s="169"/>
      <c r="M13" s="169"/>
      <c r="N13" s="169"/>
    </row>
    <row r="14" spans="1:14" ht="28.5" x14ac:dyDescent="0.25">
      <c r="A14" s="160"/>
      <c r="B14" s="160"/>
      <c r="C14" s="162"/>
      <c r="D14" s="165"/>
      <c r="E14" s="32" t="s">
        <v>44</v>
      </c>
      <c r="F14" s="32" t="s">
        <v>45</v>
      </c>
      <c r="G14" s="32" t="s">
        <v>46</v>
      </c>
      <c r="H14" s="32" t="s">
        <v>47</v>
      </c>
      <c r="I14" s="32" t="s">
        <v>34</v>
      </c>
      <c r="J14" s="33" t="s">
        <v>44</v>
      </c>
      <c r="K14" s="33" t="s">
        <v>45</v>
      </c>
      <c r="L14" s="33" t="s">
        <v>46</v>
      </c>
      <c r="M14" s="33" t="s">
        <v>47</v>
      </c>
      <c r="N14" s="33" t="s">
        <v>34</v>
      </c>
    </row>
    <row r="15" spans="1:14" x14ac:dyDescent="0.25">
      <c r="A15" s="161"/>
      <c r="B15" s="161"/>
      <c r="C15" s="163"/>
      <c r="D15" s="34" t="s">
        <v>48</v>
      </c>
      <c r="E15" s="32" t="s">
        <v>50</v>
      </c>
      <c r="F15" s="32" t="s">
        <v>50</v>
      </c>
      <c r="G15" s="32" t="s">
        <v>50</v>
      </c>
      <c r="H15" s="32" t="s">
        <v>50</v>
      </c>
      <c r="I15" s="32" t="s">
        <v>50</v>
      </c>
      <c r="J15" s="33" t="s">
        <v>49</v>
      </c>
      <c r="K15" s="33" t="s">
        <v>49</v>
      </c>
      <c r="L15" s="33" t="s">
        <v>49</v>
      </c>
      <c r="M15" s="33" t="s">
        <v>49</v>
      </c>
      <c r="N15" s="33" t="s">
        <v>49</v>
      </c>
    </row>
    <row r="16" spans="1:14" x14ac:dyDescent="0.25">
      <c r="A16" s="35">
        <v>1</v>
      </c>
      <c r="B16" s="35">
        <v>2</v>
      </c>
      <c r="C16" s="35">
        <v>3</v>
      </c>
      <c r="D16" s="35">
        <v>4</v>
      </c>
      <c r="E16" s="35">
        <v>6</v>
      </c>
      <c r="F16" s="35">
        <v>7</v>
      </c>
      <c r="G16" s="35">
        <v>8</v>
      </c>
      <c r="H16" s="35">
        <v>9</v>
      </c>
      <c r="I16" s="35">
        <v>10</v>
      </c>
      <c r="J16" s="35">
        <v>11</v>
      </c>
      <c r="K16" s="35">
        <v>12</v>
      </c>
      <c r="L16" s="35">
        <v>13</v>
      </c>
      <c r="M16" s="35">
        <v>14</v>
      </c>
      <c r="N16" s="35">
        <v>15</v>
      </c>
    </row>
    <row r="17" spans="1:14" x14ac:dyDescent="0.25">
      <c r="A17" s="39">
        <v>1</v>
      </c>
      <c r="B17" s="40">
        <v>2023</v>
      </c>
      <c r="C17" s="36" t="s">
        <v>6</v>
      </c>
      <c r="D17" s="41">
        <f>'Таблица 1'!L18</f>
        <v>3347.2999999999997</v>
      </c>
      <c r="E17" s="42">
        <v>0</v>
      </c>
      <c r="F17" s="42">
        <v>0</v>
      </c>
      <c r="G17" s="42">
        <v>0</v>
      </c>
      <c r="H17" s="42">
        <v>4</v>
      </c>
      <c r="I17" s="42">
        <v>4</v>
      </c>
      <c r="J17" s="37">
        <v>0</v>
      </c>
      <c r="K17" s="37">
        <v>0</v>
      </c>
      <c r="L17" s="37">
        <v>0</v>
      </c>
      <c r="M17" s="37">
        <f>'Таблица 1'!R18</f>
        <v>3216827.8020000001</v>
      </c>
      <c r="N17" s="37">
        <f>'Таблица 2'!L10</f>
        <v>3216827.8020000001</v>
      </c>
    </row>
    <row r="18" spans="1:14" x14ac:dyDescent="0.25">
      <c r="A18" s="40">
        <v>2</v>
      </c>
      <c r="B18" s="40">
        <v>2024</v>
      </c>
      <c r="C18" s="44" t="s">
        <v>6</v>
      </c>
      <c r="D18" s="37">
        <f>'Таблица 1'!L28</f>
        <v>7171.2999999999993</v>
      </c>
      <c r="E18" s="42">
        <v>0</v>
      </c>
      <c r="F18" s="42">
        <v>0</v>
      </c>
      <c r="G18" s="42">
        <v>0</v>
      </c>
      <c r="H18" s="42">
        <v>15</v>
      </c>
      <c r="I18" s="42">
        <v>15</v>
      </c>
      <c r="J18" s="37">
        <v>0</v>
      </c>
      <c r="K18" s="37">
        <v>0</v>
      </c>
      <c r="L18" s="37">
        <v>0</v>
      </c>
      <c r="M18" s="37">
        <f>'Таблица 1'!R28</f>
        <v>27632511.289999995</v>
      </c>
      <c r="N18" s="37">
        <f>'Таблица 2'!L20</f>
        <v>27632511.290999997</v>
      </c>
    </row>
    <row r="19" spans="1:14" x14ac:dyDescent="0.25">
      <c r="A19" s="39">
        <v>3</v>
      </c>
      <c r="B19" s="40">
        <v>2025</v>
      </c>
      <c r="C19" s="43" t="s">
        <v>6</v>
      </c>
      <c r="D19" s="41">
        <f>'Таблица 1'!L65</f>
        <v>33159.000000000007</v>
      </c>
      <c r="E19" s="42">
        <v>0</v>
      </c>
      <c r="F19" s="42">
        <v>0</v>
      </c>
      <c r="G19" s="42">
        <v>0</v>
      </c>
      <c r="H19" s="42">
        <v>36</v>
      </c>
      <c r="I19" s="42">
        <v>36</v>
      </c>
      <c r="J19" s="37">
        <v>0</v>
      </c>
      <c r="K19" s="37">
        <v>0</v>
      </c>
      <c r="L19" s="37">
        <v>0</v>
      </c>
      <c r="M19" s="37">
        <f>'Таблица 1'!R65</f>
        <v>38900723.770000003</v>
      </c>
      <c r="N19" s="37">
        <f>'Таблица 2'!L88</f>
        <v>38900723.765999995</v>
      </c>
    </row>
    <row r="20" spans="1:14" x14ac:dyDescent="0.25">
      <c r="A20" s="38"/>
      <c r="B20" s="45"/>
      <c r="C20" s="43" t="s">
        <v>63</v>
      </c>
      <c r="D20" s="46">
        <f>SUM(D17:D19)</f>
        <v>43677.600000000006</v>
      </c>
      <c r="E20" s="46">
        <v>0</v>
      </c>
      <c r="F20" s="46">
        <v>0</v>
      </c>
      <c r="G20" s="46">
        <v>0</v>
      </c>
      <c r="H20" s="46">
        <f>SUM(H17:H19)</f>
        <v>55</v>
      </c>
      <c r="I20" s="46">
        <f>SUM(I17:I19)</f>
        <v>55</v>
      </c>
      <c r="J20" s="46">
        <v>0</v>
      </c>
      <c r="K20" s="46">
        <v>0</v>
      </c>
      <c r="L20" s="46">
        <v>0</v>
      </c>
      <c r="M20" s="46">
        <f>SUM(M17:M19)</f>
        <v>69750062.862000003</v>
      </c>
      <c r="N20" s="46">
        <f>SUM(N17:N19)</f>
        <v>69750062.858999997</v>
      </c>
    </row>
    <row r="21" spans="1:14" x14ac:dyDescent="0.25">
      <c r="A21" s="19"/>
      <c r="B21" s="47"/>
      <c r="C21" s="48"/>
      <c r="D21" s="49"/>
      <c r="E21" s="28"/>
      <c r="F21" s="28"/>
      <c r="G21" s="28"/>
      <c r="H21" s="28"/>
      <c r="I21" s="28"/>
      <c r="J21" s="29"/>
      <c r="K21" s="29"/>
      <c r="L21" s="29"/>
      <c r="M21" s="29"/>
      <c r="N21" s="29"/>
    </row>
    <row r="22" spans="1:14" x14ac:dyDescent="0.25">
      <c r="A22" s="154" t="s">
        <v>67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</row>
    <row r="23" spans="1:14" x14ac:dyDescent="0.25">
      <c r="A23" s="155"/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</row>
    <row r="24" spans="1:14" x14ac:dyDescent="0.25">
      <c r="A24" s="155"/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</row>
    <row r="25" spans="1:14" x14ac:dyDescent="0.25">
      <c r="A25" s="155"/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</row>
    <row r="26" spans="1:14" x14ac:dyDescent="0.25">
      <c r="A26" s="29"/>
      <c r="B26" s="47"/>
      <c r="C26" s="50"/>
      <c r="D26" s="49"/>
      <c r="E26" s="28"/>
      <c r="F26" s="28"/>
      <c r="G26" s="28"/>
      <c r="H26" s="28"/>
      <c r="I26" s="28"/>
      <c r="J26" s="29"/>
      <c r="K26" s="29"/>
      <c r="L26" s="29"/>
      <c r="M26" s="29"/>
      <c r="N26" s="29"/>
    </row>
    <row r="27" spans="1:14" x14ac:dyDescent="0.25">
      <c r="A27" s="29"/>
      <c r="B27" s="47"/>
      <c r="C27" s="50"/>
      <c r="D27" s="49"/>
      <c r="E27" s="28"/>
      <c r="F27" s="28"/>
      <c r="G27" s="28"/>
      <c r="H27" s="28"/>
      <c r="I27" s="28"/>
      <c r="J27" s="29"/>
      <c r="K27" s="29"/>
      <c r="L27" s="29"/>
      <c r="M27" s="29"/>
      <c r="N27" s="29"/>
    </row>
    <row r="28" spans="1:14" x14ac:dyDescent="0.25">
      <c r="A28" s="29"/>
      <c r="B28" s="47"/>
      <c r="C28" s="50"/>
      <c r="D28" s="49"/>
      <c r="E28" s="28"/>
      <c r="F28" s="28"/>
      <c r="G28" s="28"/>
      <c r="H28" s="28"/>
      <c r="I28" s="28"/>
      <c r="J28" s="29"/>
      <c r="K28" s="29"/>
      <c r="L28" s="29"/>
      <c r="M28" s="29"/>
      <c r="N28" s="29"/>
    </row>
    <row r="29" spans="1:14" x14ac:dyDescent="0.25">
      <c r="A29" s="29"/>
      <c r="B29" s="47"/>
      <c r="C29" s="50"/>
      <c r="D29" s="49"/>
      <c r="E29" s="28"/>
      <c r="F29" s="28"/>
      <c r="G29" s="28"/>
      <c r="H29" s="28"/>
      <c r="I29" s="28"/>
      <c r="J29" s="29"/>
      <c r="K29" s="29"/>
      <c r="L29" s="29"/>
      <c r="M29" s="29"/>
      <c r="N29" s="29"/>
    </row>
    <row r="30" spans="1:14" x14ac:dyDescent="0.25">
      <c r="A30" s="29"/>
      <c r="B30" s="47"/>
      <c r="C30" s="50"/>
      <c r="D30" s="49"/>
      <c r="E30" s="28"/>
      <c r="F30" s="28"/>
      <c r="G30" s="28"/>
      <c r="H30" s="28"/>
      <c r="I30" s="28"/>
      <c r="J30" s="29"/>
      <c r="K30" s="29"/>
      <c r="L30" s="29"/>
      <c r="M30" s="29"/>
      <c r="N30" s="29"/>
    </row>
    <row r="31" spans="1:14" x14ac:dyDescent="0.25">
      <c r="A31" s="29"/>
      <c r="B31" s="47"/>
      <c r="C31" s="50"/>
      <c r="D31" s="49"/>
      <c r="E31" s="28"/>
      <c r="F31" s="28"/>
      <c r="G31" s="28"/>
      <c r="H31" s="28"/>
      <c r="I31" s="28"/>
      <c r="J31" s="29"/>
      <c r="K31" s="29"/>
      <c r="L31" s="29"/>
      <c r="M31" s="29"/>
      <c r="N31" s="29"/>
    </row>
    <row r="32" spans="1:14" x14ac:dyDescent="0.25">
      <c r="A32" s="29"/>
      <c r="B32" s="47"/>
      <c r="C32" s="50"/>
      <c r="D32" s="49"/>
      <c r="E32" s="28"/>
      <c r="F32" s="28"/>
      <c r="G32" s="28"/>
      <c r="H32" s="28"/>
      <c r="I32" s="28"/>
      <c r="J32" s="29"/>
      <c r="K32" s="29"/>
      <c r="L32" s="29"/>
      <c r="M32" s="29"/>
      <c r="N32" s="29"/>
    </row>
    <row r="33" spans="1:14" x14ac:dyDescent="0.25">
      <c r="A33" s="29"/>
      <c r="B33" s="47"/>
      <c r="C33" s="50"/>
      <c r="D33" s="49"/>
      <c r="E33" s="28"/>
      <c r="F33" s="28"/>
      <c r="G33" s="28"/>
      <c r="H33" s="28"/>
      <c r="I33" s="28"/>
      <c r="J33" s="29"/>
      <c r="K33" s="29"/>
      <c r="L33" s="29"/>
      <c r="M33" s="29"/>
      <c r="N33" s="29"/>
    </row>
    <row r="34" spans="1:14" x14ac:dyDescent="0.25">
      <c r="A34" s="29"/>
      <c r="B34" s="47"/>
      <c r="C34" s="50"/>
      <c r="D34" s="49"/>
      <c r="E34" s="28"/>
      <c r="F34" s="28"/>
      <c r="G34" s="28"/>
      <c r="H34" s="28"/>
      <c r="I34" s="28"/>
      <c r="J34" s="29"/>
      <c r="K34" s="29"/>
      <c r="L34" s="29"/>
      <c r="M34" s="29"/>
      <c r="N34" s="29"/>
    </row>
    <row r="35" spans="1:14" x14ac:dyDescent="0.25">
      <c r="A35" s="29"/>
      <c r="B35" s="47"/>
      <c r="C35" s="50"/>
      <c r="D35" s="49"/>
      <c r="E35" s="28"/>
      <c r="F35" s="28"/>
      <c r="G35" s="28"/>
      <c r="H35" s="28"/>
      <c r="I35" s="28"/>
      <c r="J35" s="29"/>
      <c r="K35" s="29"/>
      <c r="L35" s="29"/>
      <c r="M35" s="29"/>
      <c r="N35" s="29"/>
    </row>
    <row r="36" spans="1:14" x14ac:dyDescent="0.25">
      <c r="A36" s="29"/>
      <c r="B36" s="47"/>
      <c r="C36" s="50"/>
      <c r="D36" s="49"/>
      <c r="E36" s="28"/>
      <c r="F36" s="28"/>
      <c r="G36" s="28"/>
      <c r="H36" s="28"/>
      <c r="I36" s="28"/>
      <c r="J36" s="29"/>
      <c r="K36" s="29"/>
      <c r="L36" s="29"/>
      <c r="M36" s="29"/>
      <c r="N36" s="29"/>
    </row>
    <row r="37" spans="1:14" x14ac:dyDescent="0.25">
      <c r="A37" s="29"/>
      <c r="B37" s="47"/>
      <c r="C37" s="50"/>
      <c r="D37" s="49"/>
      <c r="E37" s="28"/>
      <c r="F37" s="28"/>
      <c r="G37" s="28"/>
      <c r="H37" s="28"/>
      <c r="I37" s="28"/>
      <c r="J37" s="29"/>
      <c r="K37" s="29"/>
      <c r="L37" s="29"/>
      <c r="M37" s="29"/>
      <c r="N37" s="29"/>
    </row>
  </sheetData>
  <autoFilter ref="A16:N20"/>
  <mergeCells count="9">
    <mergeCell ref="A22:N25"/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4"/>
  <sheetViews>
    <sheetView topLeftCell="A25" workbookViewId="0">
      <selection activeCell="E52" sqref="E52"/>
    </sheetView>
  </sheetViews>
  <sheetFormatPr defaultRowHeight="15" x14ac:dyDescent="0.25"/>
  <cols>
    <col min="2" max="2" width="19.140625" customWidth="1"/>
    <col min="3" max="3" width="45" bestFit="1" customWidth="1"/>
    <col min="4" max="4" width="26" customWidth="1"/>
    <col min="5" max="5" width="34.5703125" customWidth="1"/>
    <col min="7" max="7" width="9.140625" customWidth="1"/>
  </cols>
  <sheetData>
    <row r="3" spans="1:5" x14ac:dyDescent="0.25">
      <c r="B3" s="115" t="s">
        <v>115</v>
      </c>
      <c r="C3" s="115" t="s">
        <v>13</v>
      </c>
      <c r="D3" s="115" t="s">
        <v>15</v>
      </c>
      <c r="E3" t="s">
        <v>118</v>
      </c>
    </row>
    <row r="4" spans="1:5" x14ac:dyDescent="0.25">
      <c r="A4" t="str">
        <f>B4&amp;D4</f>
        <v>7242025</v>
      </c>
      <c r="B4" s="125">
        <v>724</v>
      </c>
      <c r="C4" s="125" t="s">
        <v>102</v>
      </c>
      <c r="D4" s="125">
        <v>2025</v>
      </c>
      <c r="E4" s="127">
        <v>219151.584</v>
      </c>
    </row>
    <row r="5" spans="1:5" x14ac:dyDescent="0.25">
      <c r="A5" t="str">
        <f t="shared" ref="A5:A64" si="0">B5&amp;D5</f>
        <v>9232025</v>
      </c>
      <c r="B5" s="125">
        <v>923</v>
      </c>
      <c r="C5" s="125" t="s">
        <v>7</v>
      </c>
      <c r="D5" s="125">
        <v>2025</v>
      </c>
      <c r="E5" s="127">
        <v>219151.584</v>
      </c>
    </row>
    <row r="6" spans="1:5" x14ac:dyDescent="0.25">
      <c r="A6" t="str">
        <f t="shared" si="0"/>
        <v>9242024</v>
      </c>
      <c r="B6" s="125">
        <v>924</v>
      </c>
      <c r="C6" s="125" t="s">
        <v>72</v>
      </c>
      <c r="D6" s="125">
        <v>2024</v>
      </c>
      <c r="E6" s="127">
        <v>3122215.5199999996</v>
      </c>
    </row>
    <row r="7" spans="1:5" x14ac:dyDescent="0.25">
      <c r="A7" t="str">
        <f t="shared" si="0"/>
        <v>9242025</v>
      </c>
      <c r="B7" s="125">
        <v>924</v>
      </c>
      <c r="C7" s="125" t="s">
        <v>72</v>
      </c>
      <c r="D7" s="125">
        <v>2025</v>
      </c>
      <c r="E7" s="127">
        <v>1781975.2960000001</v>
      </c>
    </row>
    <row r="8" spans="1:5" x14ac:dyDescent="0.25">
      <c r="A8" t="str">
        <f t="shared" si="0"/>
        <v>9252025</v>
      </c>
      <c r="B8" s="125">
        <v>925</v>
      </c>
      <c r="C8" s="125" t="s">
        <v>100</v>
      </c>
      <c r="D8" s="125">
        <v>2025</v>
      </c>
      <c r="E8" s="127">
        <v>742149.24</v>
      </c>
    </row>
    <row r="9" spans="1:5" x14ac:dyDescent="0.25">
      <c r="A9" t="str">
        <f t="shared" si="0"/>
        <v>9492024</v>
      </c>
      <c r="B9" s="125">
        <v>949</v>
      </c>
      <c r="C9" s="125" t="s">
        <v>69</v>
      </c>
      <c r="D9" s="125">
        <v>2024</v>
      </c>
      <c r="E9" s="127">
        <v>3162867.24</v>
      </c>
    </row>
    <row r="10" spans="1:5" x14ac:dyDescent="0.25">
      <c r="A10" t="str">
        <f t="shared" si="0"/>
        <v>9492025</v>
      </c>
      <c r="B10" s="125">
        <v>949</v>
      </c>
      <c r="C10" s="125" t="s">
        <v>69</v>
      </c>
      <c r="D10" s="125">
        <v>2025</v>
      </c>
      <c r="E10" s="127">
        <v>2011157.0279999999</v>
      </c>
    </row>
    <row r="11" spans="1:5" x14ac:dyDescent="0.25">
      <c r="A11" t="str">
        <f t="shared" si="0"/>
        <v>9552024</v>
      </c>
      <c r="B11" s="125">
        <v>955</v>
      </c>
      <c r="C11" s="125" t="s">
        <v>70</v>
      </c>
      <c r="D11" s="125">
        <v>2024</v>
      </c>
      <c r="E11" s="127">
        <v>4995013.7039999999</v>
      </c>
    </row>
    <row r="12" spans="1:5" x14ac:dyDescent="0.25">
      <c r="A12" t="str">
        <f t="shared" si="0"/>
        <v>9552025</v>
      </c>
      <c r="B12" s="125">
        <v>955</v>
      </c>
      <c r="C12" s="125" t="s">
        <v>70</v>
      </c>
      <c r="D12" s="125">
        <v>2025</v>
      </c>
      <c r="E12" s="127">
        <v>1503868.504</v>
      </c>
    </row>
    <row r="13" spans="1:5" x14ac:dyDescent="0.25">
      <c r="A13" t="str">
        <f t="shared" si="0"/>
        <v>9572024</v>
      </c>
      <c r="B13" s="125">
        <v>957</v>
      </c>
      <c r="C13" s="125" t="s">
        <v>111</v>
      </c>
      <c r="D13" s="125">
        <v>2024</v>
      </c>
      <c r="E13" s="127">
        <v>3361590.824</v>
      </c>
    </row>
    <row r="14" spans="1:5" x14ac:dyDescent="0.25">
      <c r="A14" t="str">
        <f t="shared" si="0"/>
        <v>9582023</v>
      </c>
      <c r="B14" s="125">
        <v>958</v>
      </c>
      <c r="C14" s="125" t="s">
        <v>91</v>
      </c>
      <c r="D14" s="125">
        <v>2023</v>
      </c>
      <c r="E14" s="127">
        <v>2737096.65</v>
      </c>
    </row>
    <row r="15" spans="1:5" x14ac:dyDescent="0.25">
      <c r="A15" t="str">
        <f t="shared" si="0"/>
        <v>9582024</v>
      </c>
      <c r="B15" s="125">
        <v>958</v>
      </c>
      <c r="C15" s="125" t="s">
        <v>91</v>
      </c>
      <c r="D15" s="125">
        <v>2024</v>
      </c>
      <c r="E15" s="127">
        <v>2328649.0039999997</v>
      </c>
    </row>
    <row r="16" spans="1:5" x14ac:dyDescent="0.25">
      <c r="A16" t="str">
        <f t="shared" si="0"/>
        <v>9582025</v>
      </c>
      <c r="B16" s="125">
        <v>958</v>
      </c>
      <c r="C16" s="125" t="s">
        <v>91</v>
      </c>
      <c r="D16" s="125">
        <v>2025</v>
      </c>
      <c r="E16" s="127">
        <v>2299324.6100000003</v>
      </c>
    </row>
    <row r="17" spans="1:5" x14ac:dyDescent="0.25">
      <c r="A17" t="str">
        <f t="shared" si="0"/>
        <v>9592023</v>
      </c>
      <c r="B17" s="125">
        <v>959</v>
      </c>
      <c r="C17" s="125" t="s">
        <v>71</v>
      </c>
      <c r="D17" s="125">
        <v>2023</v>
      </c>
      <c r="E17" s="127">
        <v>144875.37599999999</v>
      </c>
    </row>
    <row r="18" spans="1:5" x14ac:dyDescent="0.25">
      <c r="A18" t="str">
        <f t="shared" si="0"/>
        <v>9592025</v>
      </c>
      <c r="B18" s="125">
        <v>959</v>
      </c>
      <c r="C18" s="125" t="s">
        <v>71</v>
      </c>
      <c r="D18" s="125">
        <v>2025</v>
      </c>
      <c r="E18" s="127">
        <v>828212.4040000001</v>
      </c>
    </row>
    <row r="19" spans="1:5" x14ac:dyDescent="0.25">
      <c r="A19" t="str">
        <f t="shared" si="0"/>
        <v>9662023</v>
      </c>
      <c r="B19" s="125">
        <v>966</v>
      </c>
      <c r="C19" s="125" t="s">
        <v>92</v>
      </c>
      <c r="D19" s="125">
        <v>2023</v>
      </c>
      <c r="E19" s="127">
        <v>334855.77599999995</v>
      </c>
    </row>
    <row r="20" spans="1:5" x14ac:dyDescent="0.25">
      <c r="A20" t="str">
        <f t="shared" si="0"/>
        <v>9662024</v>
      </c>
      <c r="B20" s="125">
        <v>966</v>
      </c>
      <c r="C20" s="125" t="s">
        <v>92</v>
      </c>
      <c r="D20" s="125">
        <v>2024</v>
      </c>
      <c r="E20" s="127">
        <v>5510167.0080000004</v>
      </c>
    </row>
    <row r="21" spans="1:5" x14ac:dyDescent="0.25">
      <c r="A21" t="str">
        <f t="shared" si="0"/>
        <v>9662025</v>
      </c>
      <c r="B21" s="125">
        <v>966</v>
      </c>
      <c r="C21" s="125" t="s">
        <v>92</v>
      </c>
      <c r="D21" s="125">
        <v>2025</v>
      </c>
      <c r="E21" s="127">
        <v>1810697.0639999998</v>
      </c>
    </row>
    <row r="22" spans="1:5" x14ac:dyDescent="0.25">
      <c r="A22" t="str">
        <f t="shared" si="0"/>
        <v>9702024</v>
      </c>
      <c r="B22" s="125">
        <v>970</v>
      </c>
      <c r="C22" s="125" t="s">
        <v>95</v>
      </c>
      <c r="D22" s="125">
        <v>2024</v>
      </c>
      <c r="E22" s="127">
        <v>3547036.2080000001</v>
      </c>
    </row>
    <row r="23" spans="1:5" x14ac:dyDescent="0.25">
      <c r="A23" t="str">
        <f t="shared" si="0"/>
        <v>9702025</v>
      </c>
      <c r="B23" s="125">
        <v>970</v>
      </c>
      <c r="C23" s="125" t="s">
        <v>95</v>
      </c>
      <c r="D23" s="125">
        <v>2025</v>
      </c>
      <c r="E23" s="127">
        <v>1428795.6040000001</v>
      </c>
    </row>
    <row r="24" spans="1:5" x14ac:dyDescent="0.25">
      <c r="A24" t="str">
        <f t="shared" si="0"/>
        <v>9712023</v>
      </c>
      <c r="B24" s="125">
        <v>971</v>
      </c>
      <c r="C24" s="125" t="s">
        <v>93</v>
      </c>
      <c r="D24" s="125">
        <v>2023</v>
      </c>
      <c r="E24" s="127">
        <v>199203.64199999999</v>
      </c>
    </row>
    <row r="25" spans="1:5" x14ac:dyDescent="0.25">
      <c r="A25" t="str">
        <f t="shared" si="0"/>
        <v>9712025</v>
      </c>
      <c r="B25" s="125">
        <v>971</v>
      </c>
      <c r="C25" s="125" t="s">
        <v>93</v>
      </c>
      <c r="D25" s="125">
        <v>2025</v>
      </c>
      <c r="E25" s="127">
        <v>316634</v>
      </c>
    </row>
    <row r="26" spans="1:5" x14ac:dyDescent="0.25">
      <c r="A26" t="str">
        <f t="shared" si="0"/>
        <v>9732024</v>
      </c>
      <c r="B26" s="125">
        <v>973</v>
      </c>
      <c r="C26" s="125" t="s">
        <v>96</v>
      </c>
      <c r="D26" s="125">
        <v>2024</v>
      </c>
      <c r="E26" s="127">
        <v>2554623.54</v>
      </c>
    </row>
    <row r="27" spans="1:5" x14ac:dyDescent="0.25">
      <c r="A27" t="str">
        <f t="shared" si="0"/>
        <v>9732025</v>
      </c>
      <c r="B27" s="125">
        <v>973</v>
      </c>
      <c r="C27" s="125" t="s">
        <v>96</v>
      </c>
      <c r="D27" s="125">
        <v>2025</v>
      </c>
      <c r="E27" s="127">
        <v>379960.8</v>
      </c>
    </row>
    <row r="28" spans="1:5" x14ac:dyDescent="0.25">
      <c r="A28" t="str">
        <f t="shared" si="0"/>
        <v>9772024</v>
      </c>
      <c r="B28" s="125">
        <v>977</v>
      </c>
      <c r="C28" s="125" t="s">
        <v>94</v>
      </c>
      <c r="D28" s="125">
        <v>2024</v>
      </c>
      <c r="E28" s="127">
        <v>2919569.76</v>
      </c>
    </row>
    <row r="29" spans="1:5" x14ac:dyDescent="0.25">
      <c r="A29" t="str">
        <f t="shared" si="0"/>
        <v>9772025</v>
      </c>
      <c r="B29" s="125">
        <v>977</v>
      </c>
      <c r="C29" s="125" t="s">
        <v>94</v>
      </c>
      <c r="D29" s="125">
        <v>2025</v>
      </c>
      <c r="E29" s="127">
        <v>4187392.7239999995</v>
      </c>
    </row>
    <row r="30" spans="1:5" x14ac:dyDescent="0.25">
      <c r="A30" t="str">
        <f t="shared" si="0"/>
        <v>9862025</v>
      </c>
      <c r="B30" s="125">
        <v>986</v>
      </c>
      <c r="C30" s="125" t="s">
        <v>101</v>
      </c>
      <c r="D30" s="125">
        <v>2025</v>
      </c>
      <c r="E30" s="127">
        <v>584404.22400000005</v>
      </c>
    </row>
    <row r="31" spans="1:5" x14ac:dyDescent="0.25">
      <c r="A31" t="str">
        <f t="shared" si="0"/>
        <v>9892024</v>
      </c>
      <c r="B31" s="125">
        <v>989</v>
      </c>
      <c r="C31" s="125" t="s">
        <v>97</v>
      </c>
      <c r="D31" s="125">
        <v>2024</v>
      </c>
      <c r="E31" s="127">
        <v>2137504.2080000001</v>
      </c>
    </row>
    <row r="32" spans="1:5" x14ac:dyDescent="0.25">
      <c r="A32" t="str">
        <f t="shared" si="0"/>
        <v>9892025</v>
      </c>
      <c r="B32" s="125">
        <v>989</v>
      </c>
      <c r="C32" s="125" t="s">
        <v>97</v>
      </c>
      <c r="D32" s="125">
        <v>2025</v>
      </c>
      <c r="E32" s="127">
        <v>1436251.824</v>
      </c>
    </row>
    <row r="33" spans="1:5" x14ac:dyDescent="0.25">
      <c r="A33" t="str">
        <f t="shared" si="0"/>
        <v>9932024</v>
      </c>
      <c r="B33" s="125">
        <v>993</v>
      </c>
      <c r="C33" s="125" t="s">
        <v>98</v>
      </c>
      <c r="D33" s="125">
        <v>2024</v>
      </c>
      <c r="E33" s="127">
        <v>2040838.912</v>
      </c>
    </row>
    <row r="34" spans="1:5" x14ac:dyDescent="0.25">
      <c r="A34" t="str">
        <f t="shared" si="0"/>
        <v>9932025</v>
      </c>
      <c r="B34" s="125">
        <v>993</v>
      </c>
      <c r="C34" s="125" t="s">
        <v>98</v>
      </c>
      <c r="D34" s="125">
        <v>2025</v>
      </c>
      <c r="E34" s="127">
        <v>1368635.1440000001</v>
      </c>
    </row>
    <row r="35" spans="1:5" x14ac:dyDescent="0.25">
      <c r="A35" t="str">
        <f t="shared" si="0"/>
        <v>9952024</v>
      </c>
      <c r="B35" s="125">
        <v>995</v>
      </c>
      <c r="C35" s="125" t="s">
        <v>99</v>
      </c>
      <c r="D35" s="125">
        <v>2024</v>
      </c>
      <c r="E35" s="127">
        <v>1068752.1040000001</v>
      </c>
    </row>
    <row r="36" spans="1:5" x14ac:dyDescent="0.25">
      <c r="A36" t="str">
        <f t="shared" si="0"/>
        <v>9952025</v>
      </c>
      <c r="B36" s="125">
        <v>995</v>
      </c>
      <c r="C36" s="125" t="s">
        <v>99</v>
      </c>
      <c r="D36" s="125">
        <v>2025</v>
      </c>
      <c r="E36" s="127">
        <v>827701.70400000003</v>
      </c>
    </row>
    <row r="37" spans="1:5" x14ac:dyDescent="0.25">
      <c r="A37" t="str">
        <f t="shared" si="0"/>
        <v>9992025</v>
      </c>
      <c r="B37" s="125">
        <v>999</v>
      </c>
      <c r="C37" s="125" t="s">
        <v>103</v>
      </c>
      <c r="D37" s="125">
        <v>2025</v>
      </c>
      <c r="E37" s="127">
        <v>3690726.7600000002</v>
      </c>
    </row>
    <row r="38" spans="1:5" x14ac:dyDescent="0.25">
      <c r="A38" t="str">
        <f t="shared" si="0"/>
        <v>10002025</v>
      </c>
      <c r="B38" s="125">
        <v>1000</v>
      </c>
      <c r="C38" s="125" t="s">
        <v>110</v>
      </c>
      <c r="D38" s="125">
        <v>2025</v>
      </c>
      <c r="E38" s="127">
        <v>639192.12</v>
      </c>
    </row>
    <row r="39" spans="1:5" x14ac:dyDescent="0.25">
      <c r="A39" t="str">
        <f t="shared" si="0"/>
        <v>10182025</v>
      </c>
      <c r="B39" s="125">
        <v>1018</v>
      </c>
      <c r="C39" s="125" t="s">
        <v>74</v>
      </c>
      <c r="D39" s="125">
        <v>2025</v>
      </c>
      <c r="E39" s="127">
        <v>367540.576</v>
      </c>
    </row>
    <row r="40" spans="1:5" x14ac:dyDescent="0.25">
      <c r="A40" t="str">
        <f t="shared" si="0"/>
        <v>10192025</v>
      </c>
      <c r="B40" s="125">
        <v>1019</v>
      </c>
      <c r="C40" s="125" t="s">
        <v>73</v>
      </c>
      <c r="D40" s="125">
        <v>2025</v>
      </c>
      <c r="E40" s="127">
        <v>221439.52</v>
      </c>
    </row>
    <row r="41" spans="1:5" x14ac:dyDescent="0.25">
      <c r="A41" t="str">
        <f t="shared" si="0"/>
        <v>10212025</v>
      </c>
      <c r="B41" s="125">
        <v>1021</v>
      </c>
      <c r="C41" s="125" t="s">
        <v>107</v>
      </c>
      <c r="D41" s="125">
        <v>2025</v>
      </c>
      <c r="E41" s="127">
        <v>109575.792</v>
      </c>
    </row>
    <row r="42" spans="1:5" x14ac:dyDescent="0.25">
      <c r="A42" t="str">
        <f t="shared" si="0"/>
        <v>10602025</v>
      </c>
      <c r="B42" s="125">
        <v>1060</v>
      </c>
      <c r="C42" s="125" t="s">
        <v>108</v>
      </c>
      <c r="D42" s="125">
        <v>2025</v>
      </c>
      <c r="E42" s="127">
        <v>328727.37600000005</v>
      </c>
    </row>
    <row r="43" spans="1:5" x14ac:dyDescent="0.25">
      <c r="A43" t="str">
        <f t="shared" si="0"/>
        <v>10612025</v>
      </c>
      <c r="B43" s="125">
        <v>1061</v>
      </c>
      <c r="C43" s="125" t="s">
        <v>8</v>
      </c>
      <c r="D43" s="125">
        <v>2025</v>
      </c>
      <c r="E43" s="127">
        <v>1746185.4400000002</v>
      </c>
    </row>
    <row r="44" spans="1:5" x14ac:dyDescent="0.25">
      <c r="A44" t="str">
        <f t="shared" si="0"/>
        <v>10622025</v>
      </c>
      <c r="B44" s="125">
        <v>1062</v>
      </c>
      <c r="C44" s="125" t="s">
        <v>9</v>
      </c>
      <c r="D44" s="125">
        <v>2025</v>
      </c>
      <c r="E44" s="127">
        <v>2585674.0999999996</v>
      </c>
    </row>
    <row r="45" spans="1:5" x14ac:dyDescent="0.25">
      <c r="A45" t="str">
        <f t="shared" si="0"/>
        <v>10782025</v>
      </c>
      <c r="B45" s="125">
        <v>1078</v>
      </c>
      <c r="C45" s="125" t="s">
        <v>113</v>
      </c>
      <c r="D45" s="125">
        <v>2025</v>
      </c>
      <c r="E45" s="127">
        <v>941117.96</v>
      </c>
    </row>
    <row r="46" spans="1:5" x14ac:dyDescent="0.25">
      <c r="A46" t="str">
        <f t="shared" si="0"/>
        <v>11042025</v>
      </c>
      <c r="B46" s="125">
        <v>1104</v>
      </c>
      <c r="C46" s="125" t="s">
        <v>77</v>
      </c>
      <c r="D46" s="125">
        <v>2025</v>
      </c>
      <c r="E46" s="127">
        <v>109575.792</v>
      </c>
    </row>
    <row r="47" spans="1:5" x14ac:dyDescent="0.25">
      <c r="A47" t="str">
        <f t="shared" si="0"/>
        <v>11052025</v>
      </c>
      <c r="B47" s="125">
        <v>1105</v>
      </c>
      <c r="C47" s="125" t="s">
        <v>10</v>
      </c>
      <c r="D47" s="125">
        <v>2025</v>
      </c>
      <c r="E47" s="127">
        <v>219151.584</v>
      </c>
    </row>
    <row r="48" spans="1:5" x14ac:dyDescent="0.25">
      <c r="A48" t="str">
        <f t="shared" si="0"/>
        <v>11222024</v>
      </c>
      <c r="B48" s="125">
        <v>1122</v>
      </c>
      <c r="C48" s="125" t="s">
        <v>109</v>
      </c>
      <c r="D48" s="125">
        <v>2024</v>
      </c>
      <c r="E48" s="127">
        <v>2914013.3439999996</v>
      </c>
    </row>
    <row r="49" spans="1:5" x14ac:dyDescent="0.25">
      <c r="A49" t="str">
        <f t="shared" si="0"/>
        <v>11222025</v>
      </c>
      <c r="B49" s="125">
        <v>1122</v>
      </c>
      <c r="C49" s="125" t="s">
        <v>109</v>
      </c>
      <c r="D49" s="125">
        <v>2025</v>
      </c>
      <c r="E49" s="127">
        <v>219151.584</v>
      </c>
    </row>
    <row r="50" spans="1:5" x14ac:dyDescent="0.25">
      <c r="A50" t="str">
        <f t="shared" si="0"/>
        <v>11242025</v>
      </c>
      <c r="B50" s="125">
        <v>1124</v>
      </c>
      <c r="C50" s="125" t="s">
        <v>106</v>
      </c>
      <c r="D50" s="125">
        <v>2025</v>
      </c>
      <c r="E50" s="127">
        <v>54787.896000000001</v>
      </c>
    </row>
    <row r="51" spans="1:5" x14ac:dyDescent="0.25">
      <c r="A51" t="str">
        <f t="shared" si="0"/>
        <v>44992025</v>
      </c>
      <c r="B51" s="125">
        <v>4499</v>
      </c>
      <c r="C51" s="125" t="s">
        <v>105</v>
      </c>
      <c r="D51" s="125">
        <v>2025</v>
      </c>
      <c r="E51" s="127">
        <v>1487566.96</v>
      </c>
    </row>
    <row r="52" spans="1:5" x14ac:dyDescent="0.25">
      <c r="A52" t="str">
        <f t="shared" si="0"/>
        <v>48752024</v>
      </c>
      <c r="B52" s="125">
        <v>4875</v>
      </c>
      <c r="C52" s="125" t="s">
        <v>104</v>
      </c>
      <c r="D52" s="125">
        <v>2024</v>
      </c>
      <c r="E52" s="127">
        <v>90547.11</v>
      </c>
    </row>
    <row r="53" spans="1:5" x14ac:dyDescent="0.25">
      <c r="A53" t="str">
        <f t="shared" si="0"/>
        <v>48752025</v>
      </c>
      <c r="B53" s="125">
        <v>4875</v>
      </c>
      <c r="C53" s="125" t="s">
        <v>104</v>
      </c>
      <c r="D53" s="125">
        <v>2025</v>
      </c>
      <c r="E53" s="127">
        <v>1677302.2239999999</v>
      </c>
    </row>
    <row r="54" spans="1:5" x14ac:dyDescent="0.25">
      <c r="A54" t="str">
        <f t="shared" si="0"/>
        <v>131592025</v>
      </c>
      <c r="B54" s="125">
        <v>13159</v>
      </c>
      <c r="C54" s="125" t="s">
        <v>11</v>
      </c>
      <c r="D54" s="125">
        <v>2025</v>
      </c>
      <c r="E54" s="127">
        <v>109575.792</v>
      </c>
    </row>
    <row r="55" spans="1:5" x14ac:dyDescent="0.25">
      <c r="A55" t="str">
        <f t="shared" si="0"/>
        <v>131622025</v>
      </c>
      <c r="B55" s="125">
        <v>13162</v>
      </c>
      <c r="C55" s="125" t="s">
        <v>12</v>
      </c>
      <c r="D55" s="125">
        <v>2025</v>
      </c>
      <c r="E55" s="127">
        <v>102270.7392</v>
      </c>
    </row>
    <row r="56" spans="1:5" x14ac:dyDescent="0.25">
      <c r="A56" t="str">
        <f t="shared" si="0"/>
        <v>131652025</v>
      </c>
      <c r="B56" s="125">
        <v>13165</v>
      </c>
      <c r="C56" s="125" t="s">
        <v>75</v>
      </c>
      <c r="D56" s="125">
        <v>2025</v>
      </c>
      <c r="E56" s="127">
        <v>3003058.9960000003</v>
      </c>
    </row>
    <row r="57" spans="1:5" x14ac:dyDescent="0.25">
      <c r="A57" t="str">
        <f t="shared" si="0"/>
        <v>131672025</v>
      </c>
      <c r="B57" s="125">
        <v>13167</v>
      </c>
      <c r="C57" s="125" t="s">
        <v>76</v>
      </c>
      <c r="D57" s="125">
        <v>2025</v>
      </c>
      <c r="E57" s="127">
        <v>1167370.3168000001</v>
      </c>
    </row>
    <row r="58" spans="1:5" x14ac:dyDescent="0.25">
      <c r="A58" t="str">
        <f t="shared" si="0"/>
        <v>(пусто)(пусто)</v>
      </c>
      <c r="B58" s="125" t="s">
        <v>116</v>
      </c>
      <c r="C58" s="125" t="s">
        <v>85</v>
      </c>
      <c r="D58" s="125" t="s">
        <v>116</v>
      </c>
      <c r="E58" s="127">
        <v>3416031.4440000001</v>
      </c>
    </row>
    <row r="59" spans="1:5" x14ac:dyDescent="0.25">
      <c r="A59" t="str">
        <f t="shared" si="0"/>
        <v>(пусто)(пусто)</v>
      </c>
      <c r="B59" s="125" t="s">
        <v>116</v>
      </c>
      <c r="C59" s="125" t="s">
        <v>79</v>
      </c>
      <c r="D59" s="125" t="s">
        <v>116</v>
      </c>
      <c r="E59" s="127">
        <v>44150990.436999999</v>
      </c>
    </row>
    <row r="60" spans="1:5" x14ac:dyDescent="0.25">
      <c r="A60" t="str">
        <f t="shared" si="0"/>
        <v>(пусто)(пусто)</v>
      </c>
      <c r="B60" s="125" t="s">
        <v>116</v>
      </c>
      <c r="C60" s="125" t="s">
        <v>78</v>
      </c>
      <c r="D60" s="125" t="s">
        <v>116</v>
      </c>
      <c r="E60" s="127">
        <v>40725454.865999997</v>
      </c>
    </row>
    <row r="61" spans="1:5" x14ac:dyDescent="0.25">
      <c r="A61" t="str">
        <f t="shared" si="0"/>
        <v>(пусто)(пусто)</v>
      </c>
      <c r="B61" s="125" t="s">
        <v>116</v>
      </c>
      <c r="C61" s="125" t="s">
        <v>63</v>
      </c>
      <c r="D61" s="125" t="s">
        <v>116</v>
      </c>
      <c r="E61" s="127">
        <v>88292476.747000009</v>
      </c>
    </row>
    <row r="62" spans="1:5" x14ac:dyDescent="0.25">
      <c r="A62" t="str">
        <f t="shared" si="0"/>
        <v>11032024</v>
      </c>
      <c r="B62" s="125">
        <v>1103</v>
      </c>
      <c r="C62" s="125" t="s">
        <v>120</v>
      </c>
      <c r="D62" s="125">
        <v>2024</v>
      </c>
      <c r="E62" s="127">
        <v>4397601.9510000004</v>
      </c>
    </row>
    <row r="63" spans="1:5" x14ac:dyDescent="0.25">
      <c r="A63" t="str">
        <f t="shared" si="0"/>
        <v>Общий итог</v>
      </c>
      <c r="B63" s="125" t="s">
        <v>117</v>
      </c>
      <c r="E63" s="127">
        <v>264877430.241</v>
      </c>
    </row>
    <row r="64" spans="1:5" x14ac:dyDescent="0.25">
      <c r="A64" t="str">
        <f t="shared" si="0"/>
        <v/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Таблица 1</vt:lpstr>
      <vt:lpstr>Таблица 2</vt:lpstr>
      <vt:lpstr>Таблица 3</vt:lpstr>
      <vt:lpstr>Лист2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Хорошилова</cp:lastModifiedBy>
  <cp:lastPrinted>2023-06-21T11:04:43Z</cp:lastPrinted>
  <dcterms:created xsi:type="dcterms:W3CDTF">2020-01-09T14:46:30Z</dcterms:created>
  <dcterms:modified xsi:type="dcterms:W3CDTF">2023-06-21T11:06:01Z</dcterms:modified>
</cp:coreProperties>
</file>