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24240" windowHeight="120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Лист1!$C$1:$V$75</definedName>
    <definedName name="_xlnm.Print_Area" localSheetId="1">Лист2!$A$1:$V$71</definedName>
    <definedName name="_xlnm.Print_Area" localSheetId="2">Лист3!$B$1:$AD$77</definedName>
  </definedNames>
  <calcPr calcId="124519"/>
</workbook>
</file>

<file path=xl/calcChain.xml><?xml version="1.0" encoding="utf-8"?>
<calcChain xmlns="http://schemas.openxmlformats.org/spreadsheetml/2006/main">
  <c r="D72" i="3"/>
  <c r="E39"/>
  <c r="F39"/>
  <c r="G39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D39"/>
  <c r="E22"/>
  <c r="F22"/>
  <c r="G22"/>
  <c r="H22"/>
  <c r="I22"/>
  <c r="J22"/>
  <c r="K22"/>
  <c r="L22"/>
  <c r="M22"/>
  <c r="N22"/>
  <c r="O22"/>
  <c r="P22"/>
  <c r="Q22"/>
  <c r="R22"/>
  <c r="S22"/>
  <c r="T22"/>
  <c r="U22"/>
  <c r="V22"/>
  <c r="W22"/>
  <c r="X22"/>
  <c r="Y22"/>
  <c r="Z22"/>
  <c r="AA22"/>
  <c r="AB22"/>
  <c r="AC22"/>
  <c r="AD22"/>
  <c r="D22"/>
  <c r="D13"/>
  <c r="D14"/>
  <c r="D15"/>
  <c r="D16"/>
  <c r="D17"/>
  <c r="D18"/>
  <c r="D19"/>
  <c r="D20"/>
  <c r="D21"/>
  <c r="F71" i="2"/>
  <c r="G71"/>
  <c r="H71"/>
  <c r="I71"/>
  <c r="J71"/>
  <c r="K71"/>
  <c r="L71"/>
  <c r="M71"/>
  <c r="N71"/>
  <c r="O71"/>
  <c r="P71"/>
  <c r="Q71"/>
  <c r="R71"/>
  <c r="S71"/>
  <c r="T71"/>
  <c r="U71"/>
  <c r="V71"/>
  <c r="E71"/>
  <c r="F38"/>
  <c r="G38"/>
  <c r="H38"/>
  <c r="I38"/>
  <c r="J38"/>
  <c r="K38"/>
  <c r="L38"/>
  <c r="M38"/>
  <c r="N38"/>
  <c r="O38"/>
  <c r="P38"/>
  <c r="Q38"/>
  <c r="R38"/>
  <c r="S38"/>
  <c r="T38"/>
  <c r="U38"/>
  <c r="E38"/>
  <c r="G21"/>
  <c r="H21"/>
  <c r="I21"/>
  <c r="J21"/>
  <c r="K21"/>
  <c r="L21"/>
  <c r="M21"/>
  <c r="N21"/>
  <c r="O21"/>
  <c r="P21"/>
  <c r="Q21"/>
  <c r="R21"/>
  <c r="S21"/>
  <c r="T21"/>
  <c r="U21"/>
  <c r="V21"/>
  <c r="P51" i="1"/>
  <c r="U51" s="1"/>
  <c r="P52"/>
  <c r="U52" s="1"/>
  <c r="P53"/>
  <c r="U53" s="1"/>
  <c r="P54"/>
  <c r="U54" s="1"/>
  <c r="P55"/>
  <c r="U55" s="1"/>
  <c r="P56"/>
  <c r="U56" s="1"/>
  <c r="P57"/>
  <c r="P58"/>
  <c r="U58" s="1"/>
  <c r="P59"/>
  <c r="U59" s="1"/>
  <c r="P60"/>
  <c r="U60" s="1"/>
  <c r="P61"/>
  <c r="U61" s="1"/>
  <c r="P62"/>
  <c r="U62" s="1"/>
  <c r="P63"/>
  <c r="U63" s="1"/>
  <c r="P64"/>
  <c r="U64" s="1"/>
  <c r="P65"/>
  <c r="P66"/>
  <c r="U66" s="1"/>
  <c r="P67"/>
  <c r="U67" s="1"/>
  <c r="P68"/>
  <c r="U68" s="1"/>
  <c r="P69"/>
  <c r="U69" s="1"/>
  <c r="P70"/>
  <c r="U70" s="1"/>
  <c r="P71"/>
  <c r="U71" s="1"/>
  <c r="P72"/>
  <c r="U72" s="1"/>
  <c r="P73"/>
  <c r="P74"/>
  <c r="U74" s="1"/>
  <c r="P39"/>
  <c r="U39" s="1"/>
  <c r="P40"/>
  <c r="U40" s="1"/>
  <c r="P41"/>
  <c r="U41" s="1"/>
  <c r="P42"/>
  <c r="U42" s="1"/>
  <c r="P43"/>
  <c r="P44"/>
  <c r="U44" s="1"/>
  <c r="P45"/>
  <c r="U45" s="1"/>
  <c r="P46"/>
  <c r="U46" s="1"/>
  <c r="M35"/>
  <c r="N35"/>
  <c r="O35"/>
  <c r="Q35"/>
  <c r="R35"/>
  <c r="S35"/>
  <c r="L35"/>
  <c r="M47"/>
  <c r="N47"/>
  <c r="O47"/>
  <c r="Q47"/>
  <c r="R47"/>
  <c r="S47"/>
  <c r="L47"/>
  <c r="M75"/>
  <c r="N75"/>
  <c r="O75"/>
  <c r="Q75"/>
  <c r="R75"/>
  <c r="S75"/>
  <c r="L75"/>
  <c r="U57"/>
  <c r="U65"/>
  <c r="U73"/>
  <c r="U43"/>
  <c r="D12" i="3"/>
  <c r="E72"/>
  <c r="H72"/>
  <c r="J72"/>
  <c r="K72"/>
  <c r="L72"/>
  <c r="N72"/>
  <c r="O72"/>
  <c r="P72"/>
  <c r="R72"/>
  <c r="U72"/>
  <c r="W72"/>
  <c r="Y72"/>
  <c r="AA72"/>
  <c r="AC72"/>
  <c r="I50"/>
  <c r="P20" i="2" l="1"/>
  <c r="P19"/>
  <c r="P18"/>
  <c r="P17"/>
  <c r="P16"/>
  <c r="P15"/>
  <c r="P14"/>
  <c r="P13"/>
  <c r="P12"/>
  <c r="P11"/>
  <c r="J20"/>
  <c r="J19"/>
  <c r="J18"/>
  <c r="J17"/>
  <c r="J16"/>
  <c r="J15"/>
  <c r="J14"/>
  <c r="J13"/>
  <c r="J12"/>
  <c r="J11"/>
  <c r="L20"/>
  <c r="L19"/>
  <c r="L18"/>
  <c r="L17"/>
  <c r="L16"/>
  <c r="L15"/>
  <c r="L14"/>
  <c r="L13"/>
  <c r="L12"/>
  <c r="L11"/>
  <c r="N20"/>
  <c r="N19"/>
  <c r="N18"/>
  <c r="N17"/>
  <c r="N16"/>
  <c r="N15"/>
  <c r="N14"/>
  <c r="N13"/>
  <c r="N12"/>
  <c r="N11"/>
  <c r="L37"/>
  <c r="L36"/>
  <c r="L35"/>
  <c r="L34"/>
  <c r="L33"/>
  <c r="L32"/>
  <c r="L31"/>
  <c r="L30"/>
  <c r="L29"/>
  <c r="N37"/>
  <c r="N36"/>
  <c r="N35"/>
  <c r="N34"/>
  <c r="N33"/>
  <c r="N32"/>
  <c r="N31"/>
  <c r="N30"/>
  <c r="N29"/>
  <c r="L50"/>
  <c r="L55" s="1"/>
  <c r="L65"/>
  <c r="L49"/>
  <c r="L54" s="1"/>
  <c r="L59" s="1"/>
  <c r="L53"/>
  <c r="L47"/>
  <c r="L52" s="1"/>
  <c r="L57" s="1"/>
  <c r="L46"/>
  <c r="S21" i="3"/>
  <c r="S20"/>
  <c r="S19"/>
  <c r="S18"/>
  <c r="S17"/>
  <c r="S16"/>
  <c r="S15"/>
  <c r="S14"/>
  <c r="S13"/>
  <c r="S12"/>
  <c r="M21"/>
  <c r="M20"/>
  <c r="M19"/>
  <c r="M18"/>
  <c r="M17"/>
  <c r="M16"/>
  <c r="M15"/>
  <c r="M14"/>
  <c r="M13"/>
  <c r="M12"/>
  <c r="Z48"/>
  <c r="Z50" s="1"/>
  <c r="Z52" s="1"/>
  <c r="Z54" s="1"/>
  <c r="Z56" s="1"/>
  <c r="Z58" s="1"/>
  <c r="Z60" s="1"/>
  <c r="Z62" s="1"/>
  <c r="Z64" s="1"/>
  <c r="Z66" s="1"/>
  <c r="Z68" s="1"/>
  <c r="Z70" s="1"/>
  <c r="Z47"/>
  <c r="Z49" s="1"/>
  <c r="Z51" s="1"/>
  <c r="Z53" s="1"/>
  <c r="Z55" s="1"/>
  <c r="Z57" s="1"/>
  <c r="Z59" s="1"/>
  <c r="Z61" s="1"/>
  <c r="AB48"/>
  <c r="AB50" s="1"/>
  <c r="AB52" s="1"/>
  <c r="AB54" s="1"/>
  <c r="AB56" s="1"/>
  <c r="AB58" s="1"/>
  <c r="AB60" s="1"/>
  <c r="AB62" s="1"/>
  <c r="AB64" s="1"/>
  <c r="AB66" s="1"/>
  <c r="AB68" s="1"/>
  <c r="AB70" s="1"/>
  <c r="AB47"/>
  <c r="AB49" s="1"/>
  <c r="AB51" s="1"/>
  <c r="AB53" s="1"/>
  <c r="AB55" s="1"/>
  <c r="AB57" s="1"/>
  <c r="AB59" s="1"/>
  <c r="AB61" s="1"/>
  <c r="AD48"/>
  <c r="AD50" s="1"/>
  <c r="AD52" s="1"/>
  <c r="AD54" s="1"/>
  <c r="AD56" s="1"/>
  <c r="AD58" s="1"/>
  <c r="AD60" s="1"/>
  <c r="AD62" s="1"/>
  <c r="AD64" s="1"/>
  <c r="AD66" s="1"/>
  <c r="AD68" s="1"/>
  <c r="AD70" s="1"/>
  <c r="AD47"/>
  <c r="X48"/>
  <c r="X50" s="1"/>
  <c r="X52" s="1"/>
  <c r="X54" s="1"/>
  <c r="X56" s="1"/>
  <c r="X58" s="1"/>
  <c r="X60" s="1"/>
  <c r="X62" s="1"/>
  <c r="X64" s="1"/>
  <c r="X66" s="1"/>
  <c r="X68" s="1"/>
  <c r="X70" s="1"/>
  <c r="X47"/>
  <c r="X49" s="1"/>
  <c r="X51" s="1"/>
  <c r="X53" s="1"/>
  <c r="X55" s="1"/>
  <c r="X57" s="1"/>
  <c r="X59" s="1"/>
  <c r="X61" s="1"/>
  <c r="V48"/>
  <c r="V50" s="1"/>
  <c r="V52" s="1"/>
  <c r="V54" s="1"/>
  <c r="V56" s="1"/>
  <c r="V58" s="1"/>
  <c r="V60" s="1"/>
  <c r="V62" s="1"/>
  <c r="V64" s="1"/>
  <c r="V66" s="1"/>
  <c r="V68" s="1"/>
  <c r="V70" s="1"/>
  <c r="V47"/>
  <c r="V49" s="1"/>
  <c r="V51" s="1"/>
  <c r="V53" s="1"/>
  <c r="V55" s="1"/>
  <c r="V57" s="1"/>
  <c r="V59" s="1"/>
  <c r="V61" s="1"/>
  <c r="S61"/>
  <c r="S49"/>
  <c r="T48"/>
  <c r="S47"/>
  <c r="T47" s="1"/>
  <c r="Q71"/>
  <c r="Q70"/>
  <c r="Q69"/>
  <c r="Q68"/>
  <c r="Q67"/>
  <c r="Q66"/>
  <c r="Q65"/>
  <c r="Q64"/>
  <c r="Q62"/>
  <c r="Q60"/>
  <c r="Q59"/>
  <c r="Q58"/>
  <c r="Q57"/>
  <c r="Q56"/>
  <c r="Q55"/>
  <c r="Q54"/>
  <c r="Q53"/>
  <c r="Q52"/>
  <c r="Q51"/>
  <c r="Q50"/>
  <c r="Q48"/>
  <c r="Q47"/>
  <c r="M48"/>
  <c r="M50" s="1"/>
  <c r="M52" s="1"/>
  <c r="M54" s="1"/>
  <c r="M56" s="1"/>
  <c r="M58" s="1"/>
  <c r="M60" s="1"/>
  <c r="M62" s="1"/>
  <c r="M64" s="1"/>
  <c r="M66" s="1"/>
  <c r="M68" s="1"/>
  <c r="M70" s="1"/>
  <c r="M47"/>
  <c r="M49" s="1"/>
  <c r="M51" s="1"/>
  <c r="M53" s="1"/>
  <c r="M55" s="1"/>
  <c r="M57" s="1"/>
  <c r="M59" s="1"/>
  <c r="M61" s="1"/>
  <c r="I48"/>
  <c r="I52" s="1"/>
  <c r="I54" s="1"/>
  <c r="I56" s="1"/>
  <c r="I58" s="1"/>
  <c r="I60" s="1"/>
  <c r="I62" s="1"/>
  <c r="I64" s="1"/>
  <c r="I66" s="1"/>
  <c r="I68" s="1"/>
  <c r="I70" s="1"/>
  <c r="I47"/>
  <c r="I49" s="1"/>
  <c r="I51" s="1"/>
  <c r="I53" s="1"/>
  <c r="I55" s="1"/>
  <c r="I57" s="1"/>
  <c r="I59" s="1"/>
  <c r="I61" s="1"/>
  <c r="S72" l="1"/>
  <c r="Q72"/>
  <c r="L51" i="2"/>
  <c r="L56" s="1"/>
  <c r="L61" s="1"/>
  <c r="M65" i="3"/>
  <c r="M67" s="1"/>
  <c r="M69" s="1"/>
  <c r="M71" s="1"/>
  <c r="M72" s="1"/>
  <c r="Z65"/>
  <c r="Z67" s="1"/>
  <c r="Z69" s="1"/>
  <c r="Z71" s="1"/>
  <c r="Z72" s="1"/>
  <c r="I65"/>
  <c r="I67" s="1"/>
  <c r="I69" s="1"/>
  <c r="I71" s="1"/>
  <c r="I72" s="1"/>
  <c r="X65"/>
  <c r="X67" s="1"/>
  <c r="X69" s="1"/>
  <c r="X71" s="1"/>
  <c r="X72" s="1"/>
  <c r="AB65"/>
  <c r="AB67" s="1"/>
  <c r="AB69" s="1"/>
  <c r="AB71" s="1"/>
  <c r="AB72" s="1"/>
  <c r="V65"/>
  <c r="V67" s="1"/>
  <c r="V69" s="1"/>
  <c r="V71" s="1"/>
  <c r="V72" s="1"/>
  <c r="AD49"/>
  <c r="AD51" s="1"/>
  <c r="AD53" s="1"/>
  <c r="AD55" s="1"/>
  <c r="AD57" s="1"/>
  <c r="AD59" s="1"/>
  <c r="AD61" s="1"/>
  <c r="T50"/>
  <c r="T52" s="1"/>
  <c r="T54" s="1"/>
  <c r="T56" s="1"/>
  <c r="T58" s="1"/>
  <c r="T60" s="1"/>
  <c r="T62" s="1"/>
  <c r="T64" s="1"/>
  <c r="T66" s="1"/>
  <c r="T68" s="1"/>
  <c r="T70" s="1"/>
  <c r="F12" i="2"/>
  <c r="F16"/>
  <c r="F20"/>
  <c r="F11"/>
  <c r="E11" s="1"/>
  <c r="P25" i="1" s="1"/>
  <c r="F15" i="2"/>
  <c r="F19"/>
  <c r="F14"/>
  <c r="F17"/>
  <c r="T49" i="3"/>
  <c r="T51" s="1"/>
  <c r="T53" s="1"/>
  <c r="T55" s="1"/>
  <c r="T57" s="1"/>
  <c r="T59" s="1"/>
  <c r="T61" s="1"/>
  <c r="F18" i="2"/>
  <c r="F13"/>
  <c r="L67"/>
  <c r="L64"/>
  <c r="L69" s="1"/>
  <c r="L66"/>
  <c r="L58"/>
  <c r="L63" s="1"/>
  <c r="L70"/>
  <c r="F71" i="3"/>
  <c r="F70"/>
  <c r="F69"/>
  <c r="F68"/>
  <c r="F67"/>
  <c r="F66"/>
  <c r="F65"/>
  <c r="F64"/>
  <c r="F62"/>
  <c r="F61"/>
  <c r="F60"/>
  <c r="F59"/>
  <c r="F58"/>
  <c r="F57"/>
  <c r="F56"/>
  <c r="F55"/>
  <c r="F54"/>
  <c r="F53"/>
  <c r="F52"/>
  <c r="F51"/>
  <c r="F50"/>
  <c r="F47"/>
  <c r="G47" s="1"/>
  <c r="D47" s="1"/>
  <c r="AD31"/>
  <c r="AD33" s="1"/>
  <c r="AD35" s="1"/>
  <c r="AD37" s="1"/>
  <c r="AD30"/>
  <c r="AD32" s="1"/>
  <c r="AD34" s="1"/>
  <c r="AD36" s="1"/>
  <c r="AD38" s="1"/>
  <c r="AB31"/>
  <c r="AB33" s="1"/>
  <c r="AB35" s="1"/>
  <c r="AB37" s="1"/>
  <c r="AB30"/>
  <c r="AB32" s="1"/>
  <c r="AB34" s="1"/>
  <c r="AB36" s="1"/>
  <c r="AB38" s="1"/>
  <c r="Z31"/>
  <c r="Z33" s="1"/>
  <c r="Z35" s="1"/>
  <c r="Z37" s="1"/>
  <c r="Z30"/>
  <c r="Z32" s="1"/>
  <c r="Z34" s="1"/>
  <c r="Z36" s="1"/>
  <c r="Z38" s="1"/>
  <c r="X30"/>
  <c r="X32" s="1"/>
  <c r="X34" s="1"/>
  <c r="X36" s="1"/>
  <c r="X38" s="1"/>
  <c r="X31"/>
  <c r="X33" s="1"/>
  <c r="X35" s="1"/>
  <c r="X37" s="1"/>
  <c r="V31"/>
  <c r="V33" s="1"/>
  <c r="V35" s="1"/>
  <c r="V37" s="1"/>
  <c r="V30"/>
  <c r="V32" s="1"/>
  <c r="V34" s="1"/>
  <c r="V36" s="1"/>
  <c r="V38" s="1"/>
  <c r="S31"/>
  <c r="S33" s="1"/>
  <c r="S35" s="1"/>
  <c r="S37" s="1"/>
  <c r="S30"/>
  <c r="S32" s="1"/>
  <c r="S34" s="1"/>
  <c r="S36" s="1"/>
  <c r="S38" s="1"/>
  <c r="Q31"/>
  <c r="Q33" s="1"/>
  <c r="Q35" s="1"/>
  <c r="Q37" s="1"/>
  <c r="Q30"/>
  <c r="Q32" s="1"/>
  <c r="Q34" s="1"/>
  <c r="Q36" s="1"/>
  <c r="Q38" s="1"/>
  <c r="O38"/>
  <c r="O37"/>
  <c r="O36"/>
  <c r="O35"/>
  <c r="O34"/>
  <c r="O33"/>
  <c r="O32"/>
  <c r="O31"/>
  <c r="O30"/>
  <c r="M31"/>
  <c r="M33" s="1"/>
  <c r="M35" s="1"/>
  <c r="M37" s="1"/>
  <c r="M30"/>
  <c r="M32" s="1"/>
  <c r="M34" s="1"/>
  <c r="M36" s="1"/>
  <c r="M38" s="1"/>
  <c r="K31"/>
  <c r="K33" s="1"/>
  <c r="K35" s="1"/>
  <c r="K37" s="1"/>
  <c r="K30"/>
  <c r="K32" s="1"/>
  <c r="K34" s="1"/>
  <c r="K36" s="1"/>
  <c r="K38" s="1"/>
  <c r="I31"/>
  <c r="I33" s="1"/>
  <c r="I35" s="1"/>
  <c r="I37" s="1"/>
  <c r="I30"/>
  <c r="I32" s="1"/>
  <c r="I34" s="1"/>
  <c r="I36" s="1"/>
  <c r="I38" s="1"/>
  <c r="F38"/>
  <c r="F37"/>
  <c r="F36"/>
  <c r="F35"/>
  <c r="F34"/>
  <c r="F33"/>
  <c r="F32"/>
  <c r="F31"/>
  <c r="F30"/>
  <c r="G30" s="1"/>
  <c r="T25" i="1" l="1"/>
  <c r="U25"/>
  <c r="E13" i="2"/>
  <c r="P27" i="1" s="1"/>
  <c r="U27" s="1"/>
  <c r="E14" i="2"/>
  <c r="P28" i="1" s="1"/>
  <c r="U28" s="1"/>
  <c r="E15" i="2"/>
  <c r="P29" i="1" s="1"/>
  <c r="U29" s="1"/>
  <c r="E20" i="2"/>
  <c r="P34" i="1" s="1"/>
  <c r="U34" s="1"/>
  <c r="F21" i="2"/>
  <c r="E12"/>
  <c r="E18"/>
  <c r="P32" i="1" s="1"/>
  <c r="U32" s="1"/>
  <c r="E17" i="2"/>
  <c r="P31" i="1" s="1"/>
  <c r="U31" s="1"/>
  <c r="E19" i="2"/>
  <c r="P33" i="1" s="1"/>
  <c r="U33" s="1"/>
  <c r="E16" i="2"/>
  <c r="P30" i="1" s="1"/>
  <c r="U30" s="1"/>
  <c r="F72" i="3"/>
  <c r="T65"/>
  <c r="T67" s="1"/>
  <c r="T69" s="1"/>
  <c r="T71" s="1"/>
  <c r="T72" s="1"/>
  <c r="AD65"/>
  <c r="AD67" s="1"/>
  <c r="AD69" s="1"/>
  <c r="AD71" s="1"/>
  <c r="AD72" s="1"/>
  <c r="G48"/>
  <c r="T30"/>
  <c r="T32" s="1"/>
  <c r="T34" s="1"/>
  <c r="T36" s="1"/>
  <c r="T38" s="1"/>
  <c r="G32"/>
  <c r="G34" s="1"/>
  <c r="G36" s="1"/>
  <c r="G38" s="1"/>
  <c r="G31"/>
  <c r="G33" s="1"/>
  <c r="G35" s="1"/>
  <c r="G37" s="1"/>
  <c r="T31"/>
  <c r="T33" s="1"/>
  <c r="T35" s="1"/>
  <c r="T37" s="1"/>
  <c r="G49"/>
  <c r="G51" s="1"/>
  <c r="G53" s="1"/>
  <c r="G55" s="1"/>
  <c r="G57" s="1"/>
  <c r="G59" s="1"/>
  <c r="G61" s="1"/>
  <c r="F46" i="2"/>
  <c r="L68"/>
  <c r="T30" i="1" l="1"/>
  <c r="T33"/>
  <c r="T31"/>
  <c r="T32"/>
  <c r="E21" i="2"/>
  <c r="P26" i="1"/>
  <c r="T34"/>
  <c r="T29"/>
  <c r="T28"/>
  <c r="T27"/>
  <c r="E46" i="2"/>
  <c r="G50" i="3"/>
  <c r="G52" s="1"/>
  <c r="G54" s="1"/>
  <c r="G56" s="1"/>
  <c r="G58" s="1"/>
  <c r="G60" s="1"/>
  <c r="G62" s="1"/>
  <c r="G64" s="1"/>
  <c r="G66" s="1"/>
  <c r="G68" s="1"/>
  <c r="G70" s="1"/>
  <c r="D48"/>
  <c r="F47" i="2" s="1"/>
  <c r="E47" s="1"/>
  <c r="T51" i="1" s="1"/>
  <c r="D55" i="3"/>
  <c r="F54" i="2" s="1"/>
  <c r="E54" s="1"/>
  <c r="T58" i="1" s="1"/>
  <c r="D51" i="3"/>
  <c r="F50" i="2" s="1"/>
  <c r="E50" s="1"/>
  <c r="T54" i="1" s="1"/>
  <c r="D38" i="3"/>
  <c r="F37" i="2" s="1"/>
  <c r="E37" s="1"/>
  <c r="T46" i="1" s="1"/>
  <c r="D59" i="3"/>
  <c r="F58" i="2" s="1"/>
  <c r="E58" s="1"/>
  <c r="T62" i="1" s="1"/>
  <c r="D61" i="3"/>
  <c r="F60" i="2" s="1"/>
  <c r="E60" s="1"/>
  <c r="T64" i="1" s="1"/>
  <c r="D57" i="3"/>
  <c r="F56" i="2" s="1"/>
  <c r="E56" s="1"/>
  <c r="T60" i="1" s="1"/>
  <c r="D37" i="3"/>
  <c r="F36" i="2" s="1"/>
  <c r="E36" s="1"/>
  <c r="T45" i="1" s="1"/>
  <c r="D30" i="3"/>
  <c r="F29" i="2" s="1"/>
  <c r="E29" s="1"/>
  <c r="D36" i="3"/>
  <c r="F35" i="2" s="1"/>
  <c r="E35" s="1"/>
  <c r="T44" i="1" s="1"/>
  <c r="D49" i="3"/>
  <c r="F48" i="2" s="1"/>
  <c r="E48" s="1"/>
  <c r="T52" i="1" s="1"/>
  <c r="D31" i="3"/>
  <c r="F30" i="2" s="1"/>
  <c r="E30" s="1"/>
  <c r="T39" i="1" s="1"/>
  <c r="D34" i="3"/>
  <c r="F33" i="2" s="1"/>
  <c r="E33" s="1"/>
  <c r="T42" i="1" s="1"/>
  <c r="D33" i="3"/>
  <c r="F32" i="2" s="1"/>
  <c r="E32" s="1"/>
  <c r="T41" i="1" s="1"/>
  <c r="D32" i="3"/>
  <c r="F31" i="2" s="1"/>
  <c r="E31" s="1"/>
  <c r="T40" i="1" s="1"/>
  <c r="D53" i="3"/>
  <c r="F52" i="2" s="1"/>
  <c r="E52" s="1"/>
  <c r="T56" i="1" s="1"/>
  <c r="D35" i="3"/>
  <c r="F34" i="2" s="1"/>
  <c r="E34" s="1"/>
  <c r="T43" i="1" s="1"/>
  <c r="U26" l="1"/>
  <c r="P35"/>
  <c r="T26"/>
  <c r="T35" s="1"/>
  <c r="P50"/>
  <c r="D60" i="3"/>
  <c r="F59" i="2" s="1"/>
  <c r="E59" s="1"/>
  <c r="T63" i="1" s="1"/>
  <c r="G65" i="3"/>
  <c r="D65" s="1"/>
  <c r="D54"/>
  <c r="F53" i="2" s="1"/>
  <c r="E53" s="1"/>
  <c r="T57" i="1" s="1"/>
  <c r="D56" i="3"/>
  <c r="F55" i="2" s="1"/>
  <c r="E55" s="1"/>
  <c r="T59" i="1" s="1"/>
  <c r="D66" i="3"/>
  <c r="F65" i="2" s="1"/>
  <c r="E65" s="1"/>
  <c r="T69" i="1" s="1"/>
  <c r="D62" i="3"/>
  <c r="F61" i="2" s="1"/>
  <c r="E61" s="1"/>
  <c r="T65" i="1" s="1"/>
  <c r="D64" i="3"/>
  <c r="F63" i="2" s="1"/>
  <c r="E63" s="1"/>
  <c r="T67" i="1" s="1"/>
  <c r="D68" i="3"/>
  <c r="F67" i="2" s="1"/>
  <c r="E67" s="1"/>
  <c r="T71" i="1" s="1"/>
  <c r="D50" i="3"/>
  <c r="F49" i="2" s="1"/>
  <c r="E49" s="1"/>
  <c r="T53" i="1" s="1"/>
  <c r="D58" i="3"/>
  <c r="F57" i="2" s="1"/>
  <c r="E57" s="1"/>
  <c r="T61" i="1" s="1"/>
  <c r="D52" i="3"/>
  <c r="F51" i="2" s="1"/>
  <c r="E51" s="1"/>
  <c r="T55" i="1" s="1"/>
  <c r="D70" i="3"/>
  <c r="F69" i="2" s="1"/>
  <c r="E69" s="1"/>
  <c r="T73" i="1" s="1"/>
  <c r="P38"/>
  <c r="T38" l="1"/>
  <c r="T47" s="1"/>
  <c r="P47"/>
  <c r="U38"/>
  <c r="T50"/>
  <c r="U50"/>
  <c r="P75"/>
  <c r="G67" i="3"/>
  <c r="F64" i="2"/>
  <c r="E64" s="1"/>
  <c r="T68" i="1" s="1"/>
  <c r="G69" i="3" l="1"/>
  <c r="D67"/>
  <c r="F66" i="2" s="1"/>
  <c r="E66" s="1"/>
  <c r="T70" i="1" s="1"/>
  <c r="G71" i="3" l="1"/>
  <c r="G72" s="1"/>
  <c r="D69"/>
  <c r="F68" i="2" s="1"/>
  <c r="E68" s="1"/>
  <c r="T72" i="1" s="1"/>
  <c r="D71" i="3" l="1"/>
  <c r="F70" i="2" l="1"/>
  <c r="E70" l="1"/>
  <c r="T74" i="1" l="1"/>
  <c r="T75" s="1"/>
</calcChain>
</file>

<file path=xl/sharedStrings.xml><?xml version="1.0" encoding="utf-8"?>
<sst xmlns="http://schemas.openxmlformats.org/spreadsheetml/2006/main" count="529" uniqueCount="137">
  <si>
    <t>№</t>
  </si>
  <si>
    <t>п/п</t>
  </si>
  <si>
    <t>Адрес МКД</t>
  </si>
  <si>
    <t>год</t>
  </si>
  <si>
    <t xml:space="preserve">вводва в зксплуатацию </t>
  </si>
  <si>
    <t xml:space="preserve">завершение последнего </t>
  </si>
  <si>
    <t xml:space="preserve">             2017 год</t>
  </si>
  <si>
    <t>Петровский городской округ Ставропольского края</t>
  </si>
  <si>
    <t xml:space="preserve">   материал стен</t>
  </si>
  <si>
    <t xml:space="preserve">  количество этажей</t>
  </si>
  <si>
    <t>количество подъездов</t>
  </si>
  <si>
    <t>кв.м</t>
  </si>
  <si>
    <t>всего</t>
  </si>
  <si>
    <t>чел.</t>
  </si>
  <si>
    <t>В том числе</t>
  </si>
  <si>
    <t>Стоимость капитального ремонта</t>
  </si>
  <si>
    <t>Всего:</t>
  </si>
  <si>
    <t>руб.</t>
  </si>
  <si>
    <t>руб./кв.м</t>
  </si>
  <si>
    <t>Итого: по Петровскому гордского округа Ставропольского края</t>
  </si>
  <si>
    <t>Кирпичные,
 каменные</t>
  </si>
  <si>
    <t>в том числе жилых помещений,
 находящихся в собственности раждан</t>
  </si>
  <si>
    <t>количество жителей, зарегистрированных в МКД
 на дату тверждения краткосрочного плана</t>
  </si>
  <si>
    <t>за счёт 
средств Фонда</t>
  </si>
  <si>
    <t>за счёт средств бюджета 
субьекта Российской Федерации</t>
  </si>
  <si>
    <t>за счёт средств
 мстного бюджета</t>
  </si>
  <si>
    <t>Удельная стоимость капитального 
ремонта 1 кв.м общей площади помищений МКД</t>
  </si>
  <si>
    <t>Плановая дата 
завершения работ</t>
  </si>
  <si>
    <t>за счёт средств
 собственников помещений в МКД</t>
  </si>
  <si>
    <t>2018 год</t>
  </si>
  <si>
    <t>2019 год</t>
  </si>
  <si>
    <t>№
п/п</t>
  </si>
  <si>
    <t>Стоимость
капитального
ремонта
ВСЕГО</t>
  </si>
  <si>
    <t>Виды, установленные частью 1 статьи 166 Жилищного Кодекса Российской Федерации</t>
  </si>
  <si>
    <t>ремонт
внутрендомовых
инженерных
систем</t>
  </si>
  <si>
    <t>ремонт или замена
лифтового
 оборудования</t>
  </si>
  <si>
    <t xml:space="preserve">
переустройство невентилируемой
крыши на
вентилируемую
крышу, 
устройство
выходов на кровлю</t>
  </si>
  <si>
    <t>установка
коллективных
(общественных)
ПУ и УУ</t>
  </si>
  <si>
    <t>другие
виды</t>
  </si>
  <si>
    <t>2017 год</t>
  </si>
  <si>
    <t>Петровский городской округ
Ставропольский край</t>
  </si>
  <si>
    <t>ед.</t>
  </si>
  <si>
    <t>куб.м</t>
  </si>
  <si>
    <t>Итого: по Петровскому городскому
округу Ставропольскому краю</t>
  </si>
  <si>
    <t>Петровский городской округ Ставропольский край</t>
  </si>
  <si>
    <t>Адрес
МКД</t>
  </si>
  <si>
    <t>п.м.</t>
  </si>
  <si>
    <t>инженерные сети</t>
  </si>
  <si>
    <t>водопогреватель</t>
  </si>
  <si>
    <t>в том чесле</t>
  </si>
  <si>
    <t>ремонт внутридомовых 
инженерных сетей</t>
  </si>
  <si>
    <t xml:space="preserve">холодного снабжения
(1851,35)
</t>
  </si>
  <si>
    <t>газоснабжения 
(2139,71)</t>
  </si>
  <si>
    <t xml:space="preserve">теплоснабжение
(2183,20)
</t>
  </si>
  <si>
    <t>электроснабжение
(735,09)</t>
  </si>
  <si>
    <t>установка коллективных
(общедомовых) 
ПУ и УУ</t>
  </si>
  <si>
    <t>в том числе</t>
  </si>
  <si>
    <t>водоотведение
(1346,6)</t>
  </si>
  <si>
    <t xml:space="preserve">горячего 
снабжения </t>
  </si>
  <si>
    <t>ПУ
горячего водоснабжения</t>
  </si>
  <si>
    <t>ПУ
холодного
водоснабжения</t>
  </si>
  <si>
    <t>ПУ
газоснабжения</t>
  </si>
  <si>
    <t>ПУ
теплоснабжения</t>
  </si>
  <si>
    <t>ПУ
электроснабжения</t>
  </si>
  <si>
    <t>Петровский городской округ
Ставропольского края</t>
  </si>
  <si>
    <t>Итого: по Петровскому городскому
округу Ставропольского края</t>
  </si>
  <si>
    <t>водоотведение
(1416,63)</t>
  </si>
  <si>
    <t xml:space="preserve">холодного снабжения
(1947,62)
</t>
  </si>
  <si>
    <t>газоснабжения 
(2250,97)</t>
  </si>
  <si>
    <t xml:space="preserve">теплоснабжение
(2296,73)
</t>
  </si>
  <si>
    <t>электроснабжение
(773,32)</t>
  </si>
  <si>
    <t>водоподогреватель</t>
  </si>
  <si>
    <t>таблица 2.1</t>
  </si>
  <si>
    <t xml:space="preserve">ремонт крыши
</t>
  </si>
  <si>
    <t xml:space="preserve">ремонт фасада
</t>
  </si>
  <si>
    <t xml:space="preserve">ремонт фундамента
</t>
  </si>
  <si>
    <t>г. Светлоград,
пл. Выставочная, д. 37 а</t>
  </si>
  <si>
    <t>г. Светлоград,
пл. Выставочная, д. 38</t>
  </si>
  <si>
    <t>г. Светлоград,
ул. Гагарина, д. 10</t>
  </si>
  <si>
    <t>г. Светлоград,
ул. Гагарина, д. 12</t>
  </si>
  <si>
    <t>г. Светлоград,
ул. Гагарина, д. 8</t>
  </si>
  <si>
    <t>г. Светлоград,
ул. Кирова, д. 23</t>
  </si>
  <si>
    <t>г. Светлоград,
ул. Комсомольская, д. 22</t>
  </si>
  <si>
    <t>г. Светлоград,
ул. Комсомольская, д. 32</t>
  </si>
  <si>
    <t>г. Светлоград,
ул. Пушкина, д. 10</t>
  </si>
  <si>
    <t>г. Светлоград,
пл. Выставочная, д. 1</t>
  </si>
  <si>
    <t>г. Светлоград,
пл. Выставочная, д. 10</t>
  </si>
  <si>
    <t>г. Светлоград,
пл. Выставочная, д. 11</t>
  </si>
  <si>
    <t>г. Светлоград,
пл. Выставочная, д. 12</t>
  </si>
  <si>
    <t>г. Светлоград,
пл. Выставочная, д. 14</t>
  </si>
  <si>
    <t>г. Светлоград,
пл. Выставочная, д. 15</t>
  </si>
  <si>
    <t>г. Светлоград,,
пл. Выставочная, д. 16</t>
  </si>
  <si>
    <t>г. Светлоград,
пл. Выставочная, д. 17</t>
  </si>
  <si>
    <t>г. Светлоград,
пл. Выставочная, д. 2</t>
  </si>
  <si>
    <t>г. Светлоград,
 пл. Выставочная, д. 3</t>
  </si>
  <si>
    <t>гш. Светлоград,
пл. Выставочная, д. 4</t>
  </si>
  <si>
    <t>г. Светлоград,  
пл. Выставочная, д. 5</t>
  </si>
  <si>
    <t>г. Светлоград, 
пл. Выставочная, д. 6</t>
  </si>
  <si>
    <t>г. Светлоград,
пл. Выставочная, д. 7</t>
  </si>
  <si>
    <t>г. Светлоград,
пл. Выставочная, д. 8</t>
  </si>
  <si>
    <t>г. Светлоград,
пл. Выставочная, д. 9</t>
  </si>
  <si>
    <t>г. Светлоград,
ул. Железнадорожная, д. 2</t>
  </si>
  <si>
    <t>г. Светлоград,
ул. Калинина, д. 2</t>
  </si>
  <si>
    <t>г. Светлоград,
ул. Калинина, д. 11</t>
  </si>
  <si>
    <t>г. Светлоград,
ул. Кирова, д. 17</t>
  </si>
  <si>
    <t>г. Светлоград.
ул. Кирова, д. 19</t>
  </si>
  <si>
    <t>г. Светлоград,
ул. Кирова, д. 9</t>
  </si>
  <si>
    <t>г. Светлоград.
ул. Фабричная, д. 9</t>
  </si>
  <si>
    <t>г. Светлоград,
ул. Комсомольская, д. 34</t>
  </si>
  <si>
    <t xml:space="preserve">Приложение
 к постановлению администрации
Петровского городского окурга
 Ставропольского края
</t>
  </si>
  <si>
    <t>Виды, установленным нормативным актом 
субъкта Российской Федерации</t>
  </si>
  <si>
    <t>Виды, установленным нормативным актом
 субъкта Российской Федерации</t>
  </si>
  <si>
    <t>Таблица 2.2</t>
  </si>
  <si>
    <t xml:space="preserve">                          </t>
  </si>
  <si>
    <t>Площадь 
помещений МКД:</t>
  </si>
  <si>
    <t xml:space="preserve">   </t>
  </si>
  <si>
    <t>утепление
 фасада</t>
  </si>
  <si>
    <t>утепление 
фасада</t>
  </si>
  <si>
    <t>инженерные
 сети</t>
  </si>
  <si>
    <t xml:space="preserve"> </t>
  </si>
  <si>
    <t>общая площадь
 МКД, всего</t>
  </si>
  <si>
    <t>г. Светлоград,
ул. Фабричная, д. 7</t>
  </si>
  <si>
    <t>г. Светлоград,
ул. Фабричная, д. 8</t>
  </si>
  <si>
    <t xml:space="preserve">холодного водоснабжения
(2024,00)
</t>
  </si>
  <si>
    <t xml:space="preserve">газоснабжения 
(2244,00)
</t>
  </si>
  <si>
    <t xml:space="preserve">теплоснабжение
(1735,00)
</t>
  </si>
  <si>
    <t xml:space="preserve">электроснабжение
(1396,00)
</t>
  </si>
  <si>
    <t xml:space="preserve">водоотведение
(2499,00)
</t>
  </si>
  <si>
    <t xml:space="preserve">ремонт подвальных
помщений
</t>
  </si>
  <si>
    <t>Реестр многоквартирных домов по видам ремонта внутридомовых инженерных систем и установки 
систем коллективных (общедомовых) приборов учета и узлов управления</t>
  </si>
  <si>
    <t xml:space="preserve">горячего 
водоснабжения </t>
  </si>
  <si>
    <t>Реестр многоквартирных домов по видам ремонта</t>
  </si>
  <si>
    <t xml:space="preserve"> КРАТКОСРОЧНЫЙ ПЛАН
реализации региональной программы капитального ремонта общего имущества в многоквартирных домах, расположенных на территории Петровского городского округа Ставропольского края,                                                                    на 2017-2019 годы</t>
  </si>
  <si>
    <r>
      <t xml:space="preserve">                                                                                                                                                                            </t>
    </r>
    <r>
      <rPr>
        <b/>
        <sz val="12"/>
        <color theme="1"/>
        <rFont val="Times New Roman"/>
        <family val="1"/>
        <charset val="204"/>
      </rPr>
      <t>Таблица 1</t>
    </r>
    <r>
      <rPr>
        <sz val="14"/>
        <color theme="1"/>
        <rFont val="Times New Roman"/>
        <family val="1"/>
        <charset val="204"/>
      </rPr>
      <t xml:space="preserve">
Перечень многоквартирных домов, которые
подлежат капитальному ремонту
</t>
    </r>
  </si>
  <si>
    <t>Способ формирования 
фонда капитального 
ремонта (РО/СпСч)</t>
  </si>
  <si>
    <t>РО</t>
  </si>
  <si>
    <r>
      <t xml:space="preserve">УТВЕРЖДЕН
 постановлением администрации
Петровского городского окурга
 Ставропольского края
от 12 февраля 2018 г. № 143                                </t>
    </r>
    <r>
      <rPr>
        <sz val="11"/>
        <rFont val="Times New Roman"/>
        <family val="1"/>
        <charset val="204"/>
      </rPr>
      <t>(в ред. от 19 февраля 2019 г. № 358)</t>
    </r>
  </si>
</sst>
</file>

<file path=xl/styles.xml><?xml version="1.0" encoding="utf-8"?>
<styleSheet xmlns="http://schemas.openxmlformats.org/spreadsheetml/2006/main">
  <numFmts count="4">
    <numFmt numFmtId="164" formatCode="_-* #,##0.00\ _₽_-;\-* #,##0.00\ _₽_-;_-* &quot;-&quot;??\ _₽_-;_-@_-"/>
    <numFmt numFmtId="165" formatCode="0.0"/>
    <numFmt numFmtId="166" formatCode="0.000"/>
    <numFmt numFmtId="167" formatCode="#,##0.00_ ;\-#,##0.00\ "/>
  </numFmts>
  <fonts count="23">
    <font>
      <sz val="11"/>
      <color theme="1"/>
      <name val="Calibri"/>
      <family val="2"/>
      <charset val="204"/>
      <scheme val="minor"/>
    </font>
    <font>
      <sz val="6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6"/>
      <color theme="1"/>
      <name val="Times New Roman"/>
      <family val="1"/>
      <charset val="204"/>
    </font>
    <font>
      <sz val="1"/>
      <color theme="1"/>
      <name val="Times New Roman"/>
      <family val="1"/>
      <charset val="204"/>
    </font>
    <font>
      <b/>
      <sz val="1"/>
      <color theme="1"/>
      <name val="Times New Roman"/>
      <family val="1"/>
      <charset val="204"/>
    </font>
    <font>
      <sz val="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6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1" fillId="0" borderId="0"/>
    <xf numFmtId="0" fontId="22" fillId="0" borderId="0"/>
  </cellStyleXfs>
  <cellXfs count="302">
    <xf numFmtId="0" fontId="0" fillId="0" borderId="0" xfId="0"/>
    <xf numFmtId="0" fontId="0" fillId="0" borderId="13" xfId="0" applyBorder="1"/>
    <xf numFmtId="0" fontId="0" fillId="0" borderId="0" xfId="0" applyBorder="1"/>
    <xf numFmtId="0" fontId="3" fillId="0" borderId="0" xfId="0" applyFont="1"/>
    <xf numFmtId="0" fontId="3" fillId="0" borderId="5" xfId="0" applyFont="1" applyBorder="1"/>
    <xf numFmtId="0" fontId="3" fillId="0" borderId="4" xfId="0" applyFont="1" applyBorder="1"/>
    <xf numFmtId="0" fontId="3" fillId="0" borderId="12" xfId="0" applyFont="1" applyBorder="1"/>
    <xf numFmtId="0" fontId="3" fillId="0" borderId="2" xfId="0" applyFont="1" applyBorder="1"/>
    <xf numFmtId="0" fontId="3" fillId="0" borderId="8" xfId="0" applyFont="1" applyBorder="1"/>
    <xf numFmtId="0" fontId="3" fillId="0" borderId="12" xfId="0" applyFont="1" applyBorder="1" applyAlignment="1">
      <alignment horizontal="left" vertical="top" wrapText="1"/>
    </xf>
    <xf numFmtId="2" fontId="3" fillId="0" borderId="12" xfId="0" applyNumberFormat="1" applyFont="1" applyBorder="1"/>
    <xf numFmtId="14" fontId="3" fillId="0" borderId="8" xfId="0" applyNumberFormat="1" applyFont="1" applyBorder="1"/>
    <xf numFmtId="0" fontId="3" fillId="0" borderId="12" xfId="0" applyFont="1" applyBorder="1" applyAlignment="1">
      <alignment horizontal="left" vertical="top"/>
    </xf>
    <xf numFmtId="4" fontId="3" fillId="0" borderId="12" xfId="0" applyNumberFormat="1" applyFont="1" applyBorder="1"/>
    <xf numFmtId="164" fontId="3" fillId="0" borderId="12" xfId="0" applyNumberFormat="1" applyFont="1" applyBorder="1"/>
    <xf numFmtId="0" fontId="4" fillId="0" borderId="12" xfId="0" applyFont="1" applyBorder="1"/>
    <xf numFmtId="0" fontId="3" fillId="0" borderId="9" xfId="0" applyFont="1" applyBorder="1"/>
    <xf numFmtId="0" fontId="4" fillId="0" borderId="10" xfId="0" applyFont="1" applyBorder="1"/>
    <xf numFmtId="0" fontId="3" fillId="0" borderId="10" xfId="0" applyFont="1" applyBorder="1"/>
    <xf numFmtId="0" fontId="4" fillId="0" borderId="8" xfId="0" applyFont="1" applyBorder="1"/>
    <xf numFmtId="0" fontId="3" fillId="0" borderId="15" xfId="0" applyFont="1" applyBorder="1"/>
    <xf numFmtId="2" fontId="3" fillId="0" borderId="5" xfId="0" applyNumberFormat="1" applyFont="1" applyBorder="1"/>
    <xf numFmtId="0" fontId="3" fillId="0" borderId="6" xfId="0" applyFont="1" applyBorder="1"/>
    <xf numFmtId="0" fontId="3" fillId="0" borderId="14" xfId="0" applyFont="1" applyBorder="1"/>
    <xf numFmtId="0" fontId="3" fillId="0" borderId="1" xfId="0" applyFont="1" applyBorder="1"/>
    <xf numFmtId="2" fontId="3" fillId="0" borderId="6" xfId="0" applyNumberFormat="1" applyFont="1" applyBorder="1"/>
    <xf numFmtId="0" fontId="3" fillId="0" borderId="12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1" fillId="0" borderId="0" xfId="0" applyFont="1"/>
    <xf numFmtId="0" fontId="1" fillId="0" borderId="0" xfId="0" applyFont="1" applyBorder="1"/>
    <xf numFmtId="0" fontId="1" fillId="0" borderId="2" xfId="0" applyFont="1" applyBorder="1"/>
    <xf numFmtId="0" fontId="5" fillId="0" borderId="12" xfId="0" applyFont="1" applyBorder="1" applyAlignment="1">
      <alignment wrapText="1"/>
    </xf>
    <xf numFmtId="0" fontId="5" fillId="0" borderId="8" xfId="0" applyFont="1" applyBorder="1" applyAlignment="1">
      <alignment wrapText="1"/>
    </xf>
    <xf numFmtId="0" fontId="5" fillId="0" borderId="5" xfId="0" applyFont="1" applyBorder="1" applyAlignment="1">
      <alignment wrapText="1"/>
    </xf>
    <xf numFmtId="2" fontId="1" fillId="0" borderId="0" xfId="0" applyNumberFormat="1" applyFont="1" applyBorder="1"/>
    <xf numFmtId="0" fontId="3" fillId="0" borderId="0" xfId="0" applyFont="1" applyBorder="1"/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7" xfId="0" applyFont="1" applyBorder="1"/>
    <xf numFmtId="0" fontId="5" fillId="0" borderId="5" xfId="0" applyFont="1" applyBorder="1"/>
    <xf numFmtId="0" fontId="5" fillId="0" borderId="4" xfId="0" applyFont="1" applyBorder="1"/>
    <xf numFmtId="0" fontId="5" fillId="0" borderId="12" xfId="0" applyFont="1" applyBorder="1"/>
    <xf numFmtId="0" fontId="5" fillId="0" borderId="5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12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8" fillId="0" borderId="0" xfId="0" applyFont="1" applyAlignment="1">
      <alignment vertical="center"/>
    </xf>
    <xf numFmtId="0" fontId="7" fillId="0" borderId="0" xfId="0" applyFont="1" applyBorder="1" applyAlignment="1"/>
    <xf numFmtId="0" fontId="7" fillId="0" borderId="0" xfId="0" applyFont="1" applyAlignment="1"/>
    <xf numFmtId="0" fontId="0" fillId="0" borderId="0" xfId="0" applyAlignment="1">
      <alignment vertical="center"/>
    </xf>
    <xf numFmtId="0" fontId="5" fillId="0" borderId="8" xfId="0" applyFont="1" applyBorder="1" applyAlignment="1">
      <alignment horizontal="center"/>
    </xf>
    <xf numFmtId="0" fontId="11" fillId="0" borderId="0" xfId="0" applyFont="1" applyAlignment="1">
      <alignment horizontal="center" wrapText="1"/>
    </xf>
    <xf numFmtId="0" fontId="9" fillId="0" borderId="0" xfId="0" applyFont="1"/>
    <xf numFmtId="0" fontId="5" fillId="0" borderId="0" xfId="0" applyFont="1"/>
    <xf numFmtId="0" fontId="5" fillId="0" borderId="10" xfId="0" applyFont="1" applyBorder="1"/>
    <xf numFmtId="0" fontId="13" fillId="0" borderId="10" xfId="0" applyFont="1" applyBorder="1"/>
    <xf numFmtId="0" fontId="5" fillId="0" borderId="8" xfId="0" applyFont="1" applyBorder="1"/>
    <xf numFmtId="2" fontId="5" fillId="0" borderId="6" xfId="0" applyNumberFormat="1" applyFont="1" applyBorder="1"/>
    <xf numFmtId="0" fontId="5" fillId="0" borderId="6" xfId="0" applyFont="1" applyBorder="1"/>
    <xf numFmtId="2" fontId="5" fillId="0" borderId="1" xfId="0" applyNumberFormat="1" applyFont="1" applyBorder="1"/>
    <xf numFmtId="165" fontId="5" fillId="0" borderId="6" xfId="0" applyNumberFormat="1" applyFont="1" applyBorder="1"/>
    <xf numFmtId="2" fontId="5" fillId="0" borderId="12" xfId="0" applyNumberFormat="1" applyFont="1" applyBorder="1"/>
    <xf numFmtId="165" fontId="5" fillId="0" borderId="12" xfId="0" applyNumberFormat="1" applyFont="1" applyBorder="1"/>
    <xf numFmtId="4" fontId="5" fillId="0" borderId="7" xfId="0" applyNumberFormat="1" applyFont="1" applyBorder="1"/>
    <xf numFmtId="165" fontId="5" fillId="0" borderId="7" xfId="0" applyNumberFormat="1" applyFont="1" applyBorder="1"/>
    <xf numFmtId="2" fontId="5" fillId="0" borderId="7" xfId="0" applyNumberFormat="1" applyFont="1" applyBorder="1"/>
    <xf numFmtId="4" fontId="5" fillId="0" borderId="12" xfId="0" applyNumberFormat="1" applyFont="1" applyBorder="1"/>
    <xf numFmtId="164" fontId="5" fillId="0" borderId="12" xfId="0" applyNumberFormat="1" applyFont="1" applyBorder="1"/>
    <xf numFmtId="2" fontId="12" fillId="0" borderId="1" xfId="0" applyNumberFormat="1" applyFont="1" applyBorder="1"/>
    <xf numFmtId="0" fontId="12" fillId="0" borderId="9" xfId="0" applyFont="1" applyBorder="1" applyAlignment="1"/>
    <xf numFmtId="0" fontId="12" fillId="0" borderId="10" xfId="0" applyFont="1" applyBorder="1" applyAlignment="1"/>
    <xf numFmtId="0" fontId="14" fillId="0" borderId="10" xfId="0" applyFont="1" applyBorder="1" applyAlignment="1"/>
    <xf numFmtId="0" fontId="12" fillId="0" borderId="8" xfId="0" applyFont="1" applyBorder="1" applyAlignment="1"/>
    <xf numFmtId="4" fontId="5" fillId="0" borderId="6" xfId="0" applyNumberFormat="1" applyFont="1" applyBorder="1"/>
    <xf numFmtId="4" fontId="5" fillId="0" borderId="5" xfId="0" applyNumberFormat="1" applyFont="1" applyBorder="1"/>
    <xf numFmtId="165" fontId="5" fillId="0" borderId="5" xfId="0" applyNumberFormat="1" applyFont="1" applyBorder="1"/>
    <xf numFmtId="2" fontId="5" fillId="0" borderId="5" xfId="0" applyNumberFormat="1" applyFont="1" applyBorder="1"/>
    <xf numFmtId="2" fontId="5" fillId="0" borderId="8" xfId="0" applyNumberFormat="1" applyFont="1" applyBorder="1"/>
    <xf numFmtId="4" fontId="12" fillId="0" borderId="12" xfId="0" applyNumberFormat="1" applyFont="1" applyBorder="1"/>
    <xf numFmtId="0" fontId="9" fillId="0" borderId="13" xfId="0" applyFont="1" applyBorder="1"/>
    <xf numFmtId="165" fontId="5" fillId="0" borderId="14" xfId="0" applyNumberFormat="1" applyFont="1" applyBorder="1"/>
    <xf numFmtId="165" fontId="5" fillId="0" borderId="10" xfId="0" applyNumberFormat="1" applyFont="1" applyBorder="1"/>
    <xf numFmtId="165" fontId="5" fillId="0" borderId="15" xfId="0" applyNumberFormat="1" applyFont="1" applyBorder="1"/>
    <xf numFmtId="4" fontId="12" fillId="0" borderId="12" xfId="0" applyNumberFormat="1" applyFont="1" applyBorder="1" applyAlignment="1"/>
    <xf numFmtId="2" fontId="5" fillId="0" borderId="0" xfId="0" applyNumberFormat="1" applyFont="1" applyBorder="1"/>
    <xf numFmtId="0" fontId="5" fillId="0" borderId="0" xfId="0" applyFont="1" applyAlignment="1">
      <alignment horizontal="left"/>
    </xf>
    <xf numFmtId="0" fontId="10" fillId="0" borderId="0" xfId="0" applyFont="1" applyBorder="1" applyAlignment="1"/>
    <xf numFmtId="0" fontId="5" fillId="0" borderId="0" xfId="0" applyFont="1" applyBorder="1"/>
    <xf numFmtId="0" fontId="10" fillId="0" borderId="0" xfId="0" applyFont="1" applyAlignment="1"/>
    <xf numFmtId="0" fontId="9" fillId="0" borderId="0" xfId="0" applyFont="1" applyAlignment="1">
      <alignment horizontal="left"/>
    </xf>
    <xf numFmtId="0" fontId="5" fillId="0" borderId="0" xfId="0" applyFont="1" applyBorder="1" applyAlignment="1">
      <alignment wrapText="1"/>
    </xf>
    <xf numFmtId="0" fontId="5" fillId="0" borderId="12" xfId="0" applyFont="1" applyBorder="1" applyAlignment="1"/>
    <xf numFmtId="0" fontId="5" fillId="0" borderId="1" xfId="0" applyFont="1" applyBorder="1"/>
    <xf numFmtId="0" fontId="15" fillId="0" borderId="10" xfId="0" applyFont="1" applyBorder="1"/>
    <xf numFmtId="0" fontId="15" fillId="0" borderId="12" xfId="0" applyFont="1" applyBorder="1"/>
    <xf numFmtId="0" fontId="5" fillId="0" borderId="2" xfId="0" applyFont="1" applyBorder="1"/>
    <xf numFmtId="0" fontId="5" fillId="0" borderId="9" xfId="0" applyFont="1" applyBorder="1"/>
    <xf numFmtId="165" fontId="5" fillId="0" borderId="8" xfId="0" applyNumberFormat="1" applyFont="1" applyBorder="1"/>
    <xf numFmtId="2" fontId="5" fillId="0" borderId="10" xfId="0" applyNumberFormat="1" applyFont="1" applyBorder="1"/>
    <xf numFmtId="0" fontId="5" fillId="0" borderId="15" xfId="0" applyFont="1" applyBorder="1"/>
    <xf numFmtId="2" fontId="5" fillId="0" borderId="12" xfId="0" applyNumberFormat="1" applyFont="1" applyFill="1" applyBorder="1"/>
    <xf numFmtId="4" fontId="5" fillId="0" borderId="8" xfId="0" applyNumberFormat="1" applyFont="1" applyFill="1" applyBorder="1"/>
    <xf numFmtId="4" fontId="5" fillId="0" borderId="4" xfId="0" applyNumberFormat="1" applyFont="1" applyFill="1" applyBorder="1"/>
    <xf numFmtId="0" fontId="5" fillId="0" borderId="14" xfId="0" applyFont="1" applyBorder="1"/>
    <xf numFmtId="0" fontId="5" fillId="0" borderId="7" xfId="0" applyNumberFormat="1" applyFont="1" applyFill="1" applyBorder="1"/>
    <xf numFmtId="165" fontId="5" fillId="0" borderId="0" xfId="0" applyNumberFormat="1" applyFont="1" applyFill="1" applyBorder="1"/>
    <xf numFmtId="2" fontId="12" fillId="0" borderId="5" xfId="0" applyNumberFormat="1" applyFont="1" applyBorder="1"/>
    <xf numFmtId="4" fontId="12" fillId="0" borderId="5" xfId="0" applyNumberFormat="1" applyFont="1" applyBorder="1"/>
    <xf numFmtId="2" fontId="5" fillId="0" borderId="15" xfId="0" applyNumberFormat="1" applyFont="1" applyBorder="1"/>
    <xf numFmtId="0" fontId="5" fillId="0" borderId="3" xfId="0" applyFont="1" applyBorder="1"/>
    <xf numFmtId="2" fontId="5" fillId="0" borderId="4" xfId="0" applyNumberFormat="1" applyFont="1" applyBorder="1"/>
    <xf numFmtId="165" fontId="5" fillId="0" borderId="10" xfId="0" applyNumberFormat="1" applyFont="1" applyFill="1" applyBorder="1"/>
    <xf numFmtId="0" fontId="5" fillId="0" borderId="12" xfId="0" applyFont="1" applyFill="1" applyBorder="1"/>
    <xf numFmtId="0" fontId="13" fillId="0" borderId="12" xfId="0" applyFont="1" applyBorder="1"/>
    <xf numFmtId="0" fontId="13" fillId="0" borderId="6" xfId="0" applyFont="1" applyBorder="1"/>
    <xf numFmtId="0" fontId="11" fillId="0" borderId="0" xfId="0" applyFont="1"/>
    <xf numFmtId="2" fontId="11" fillId="0" borderId="0" xfId="0" applyNumberFormat="1" applyFont="1" applyBorder="1"/>
    <xf numFmtId="0" fontId="11" fillId="0" borderId="0" xfId="0" applyFont="1" applyBorder="1"/>
    <xf numFmtId="0" fontId="11" fillId="0" borderId="14" xfId="0" applyFont="1" applyBorder="1" applyAlignment="1">
      <alignment wrapText="1"/>
    </xf>
    <xf numFmtId="0" fontId="0" fillId="0" borderId="14" xfId="0" applyBorder="1" applyAlignment="1"/>
    <xf numFmtId="0" fontId="0" fillId="0" borderId="0" xfId="0" applyAlignment="1"/>
    <xf numFmtId="0" fontId="11" fillId="0" borderId="0" xfId="0" applyFont="1" applyAlignment="1"/>
    <xf numFmtId="0" fontId="3" fillId="0" borderId="7" xfId="0" applyFont="1" applyBorder="1" applyAlignment="1">
      <alignment horizontal="center"/>
    </xf>
    <xf numFmtId="0" fontId="3" fillId="0" borderId="7" xfId="0" applyFont="1" applyBorder="1"/>
    <xf numFmtId="0" fontId="3" fillId="0" borderId="9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5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2" fontId="5" fillId="0" borderId="10" xfId="0" applyNumberFormat="1" applyFont="1" applyBorder="1" applyAlignment="1">
      <alignment horizontal="center"/>
    </xf>
    <xf numFmtId="2" fontId="5" fillId="0" borderId="12" xfId="0" applyNumberFormat="1" applyFont="1" applyBorder="1" applyAlignment="1">
      <alignment horizontal="center"/>
    </xf>
    <xf numFmtId="2" fontId="5" fillId="0" borderId="12" xfId="0" applyNumberFormat="1" applyFont="1" applyBorder="1" applyAlignment="1">
      <alignment horizontal="center" vertical="center"/>
    </xf>
    <xf numFmtId="2" fontId="5" fillId="0" borderId="5" xfId="0" applyNumberFormat="1" applyFont="1" applyBorder="1" applyAlignment="1">
      <alignment horizontal="center" vertical="center"/>
    </xf>
    <xf numFmtId="0" fontId="3" fillId="0" borderId="0" xfId="0" applyFont="1" applyAlignment="1"/>
    <xf numFmtId="0" fontId="9" fillId="2" borderId="0" xfId="0" applyFont="1" applyFill="1"/>
    <xf numFmtId="0" fontId="5" fillId="2" borderId="6" xfId="0" applyFont="1" applyFill="1" applyBorder="1"/>
    <xf numFmtId="0" fontId="5" fillId="2" borderId="12" xfId="0" applyFont="1" applyFill="1" applyBorder="1" applyAlignment="1">
      <alignment wrapText="1"/>
    </xf>
    <xf numFmtId="2" fontId="5" fillId="2" borderId="6" xfId="0" applyNumberFormat="1" applyFont="1" applyFill="1" applyBorder="1"/>
    <xf numFmtId="165" fontId="5" fillId="2" borderId="5" xfId="0" applyNumberFormat="1" applyFont="1" applyFill="1" applyBorder="1"/>
    <xf numFmtId="2" fontId="5" fillId="2" borderId="15" xfId="0" applyNumberFormat="1" applyFont="1" applyFill="1" applyBorder="1"/>
    <xf numFmtId="2" fontId="5" fillId="2" borderId="5" xfId="0" applyNumberFormat="1" applyFont="1" applyFill="1" applyBorder="1"/>
    <xf numFmtId="0" fontId="5" fillId="2" borderId="5" xfId="0" applyNumberFormat="1" applyFont="1" applyFill="1" applyBorder="1"/>
    <xf numFmtId="0" fontId="5" fillId="2" borderId="3" xfId="0" applyFont="1" applyFill="1" applyBorder="1"/>
    <xf numFmtId="2" fontId="5" fillId="2" borderId="12" xfId="0" applyNumberFormat="1" applyFont="1" applyFill="1" applyBorder="1"/>
    <xf numFmtId="2" fontId="5" fillId="2" borderId="4" xfId="0" applyNumberFormat="1" applyFont="1" applyFill="1" applyBorder="1"/>
    <xf numFmtId="165" fontId="5" fillId="2" borderId="14" xfId="0" applyNumberFormat="1" applyFont="1" applyFill="1" applyBorder="1"/>
    <xf numFmtId="165" fontId="5" fillId="2" borderId="12" xfId="0" applyNumberFormat="1" applyFont="1" applyFill="1" applyBorder="1"/>
    <xf numFmtId="2" fontId="5" fillId="2" borderId="5" xfId="0" applyNumberFormat="1" applyFont="1" applyFill="1" applyBorder="1" applyAlignment="1">
      <alignment horizontal="center" vertical="center"/>
    </xf>
    <xf numFmtId="0" fontId="5" fillId="2" borderId="9" xfId="0" applyFont="1" applyFill="1" applyBorder="1"/>
    <xf numFmtId="0" fontId="0" fillId="2" borderId="0" xfId="0" applyFill="1"/>
    <xf numFmtId="0" fontId="16" fillId="0" borderId="0" xfId="0" applyFont="1" applyFill="1"/>
    <xf numFmtId="0" fontId="17" fillId="0" borderId="12" xfId="0" applyFont="1" applyFill="1" applyBorder="1"/>
    <xf numFmtId="0" fontId="17" fillId="0" borderId="12" xfId="0" applyFont="1" applyFill="1" applyBorder="1" applyAlignment="1">
      <alignment wrapText="1"/>
    </xf>
    <xf numFmtId="2" fontId="17" fillId="0" borderId="12" xfId="0" applyNumberFormat="1" applyFont="1" applyFill="1" applyBorder="1"/>
    <xf numFmtId="165" fontId="17" fillId="0" borderId="5" xfId="0" applyNumberFormat="1" applyFont="1" applyFill="1" applyBorder="1"/>
    <xf numFmtId="2" fontId="17" fillId="0" borderId="15" xfId="0" applyNumberFormat="1" applyFont="1" applyFill="1" applyBorder="1"/>
    <xf numFmtId="2" fontId="17" fillId="0" borderId="5" xfId="0" applyNumberFormat="1" applyFont="1" applyFill="1" applyBorder="1"/>
    <xf numFmtId="0" fontId="17" fillId="0" borderId="3" xfId="0" applyFont="1" applyFill="1" applyBorder="1"/>
    <xf numFmtId="2" fontId="17" fillId="0" borderId="4" xfId="0" applyNumberFormat="1" applyFont="1" applyFill="1" applyBorder="1"/>
    <xf numFmtId="165" fontId="17" fillId="0" borderId="10" xfId="0" applyNumberFormat="1" applyFont="1" applyFill="1" applyBorder="1"/>
    <xf numFmtId="165" fontId="17" fillId="0" borderId="12" xfId="0" applyNumberFormat="1" applyFont="1" applyFill="1" applyBorder="1"/>
    <xf numFmtId="2" fontId="17" fillId="0" borderId="5" xfId="0" applyNumberFormat="1" applyFont="1" applyFill="1" applyBorder="1" applyAlignment="1">
      <alignment horizontal="center" vertical="center"/>
    </xf>
    <xf numFmtId="0" fontId="17" fillId="0" borderId="9" xfId="0" applyFont="1" applyFill="1" applyBorder="1"/>
    <xf numFmtId="0" fontId="18" fillId="0" borderId="0" xfId="0" applyFont="1" applyFill="1"/>
    <xf numFmtId="0" fontId="9" fillId="0" borderId="0" xfId="0" applyFont="1" applyFill="1"/>
    <xf numFmtId="0" fontId="5" fillId="0" borderId="12" xfId="0" applyFont="1" applyFill="1" applyBorder="1" applyAlignment="1">
      <alignment wrapText="1"/>
    </xf>
    <xf numFmtId="165" fontId="5" fillId="0" borderId="5" xfId="0" applyNumberFormat="1" applyFont="1" applyFill="1" applyBorder="1"/>
    <xf numFmtId="2" fontId="5" fillId="0" borderId="15" xfId="0" applyNumberFormat="1" applyFont="1" applyFill="1" applyBorder="1"/>
    <xf numFmtId="2" fontId="5" fillId="0" borderId="5" xfId="0" applyNumberFormat="1" applyFont="1" applyFill="1" applyBorder="1"/>
    <xf numFmtId="0" fontId="5" fillId="0" borderId="3" xfId="0" applyFont="1" applyFill="1" applyBorder="1"/>
    <xf numFmtId="2" fontId="5" fillId="0" borderId="4" xfId="0" applyNumberFormat="1" applyFont="1" applyFill="1" applyBorder="1"/>
    <xf numFmtId="165" fontId="5" fillId="0" borderId="12" xfId="0" applyNumberFormat="1" applyFont="1" applyFill="1" applyBorder="1"/>
    <xf numFmtId="2" fontId="5" fillId="0" borderId="5" xfId="0" applyNumberFormat="1" applyFont="1" applyFill="1" applyBorder="1" applyAlignment="1">
      <alignment horizontal="center" vertical="center"/>
    </xf>
    <xf numFmtId="0" fontId="5" fillId="0" borderId="9" xfId="0" applyFont="1" applyFill="1" applyBorder="1"/>
    <xf numFmtId="0" fontId="0" fillId="0" borderId="0" xfId="0" applyFill="1"/>
    <xf numFmtId="0" fontId="5" fillId="0" borderId="7" xfId="0" applyFont="1" applyFill="1" applyBorder="1"/>
    <xf numFmtId="2" fontId="5" fillId="0" borderId="7" xfId="0" applyNumberFormat="1" applyFont="1" applyFill="1" applyBorder="1"/>
    <xf numFmtId="2" fontId="5" fillId="0" borderId="10" xfId="0" applyNumberFormat="1" applyFont="1" applyFill="1" applyBorder="1"/>
    <xf numFmtId="2" fontId="5" fillId="0" borderId="8" xfId="0" applyNumberFormat="1" applyFont="1" applyFill="1" applyBorder="1"/>
    <xf numFmtId="2" fontId="5" fillId="0" borderId="12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wrapText="1"/>
    </xf>
    <xf numFmtId="166" fontId="5" fillId="0" borderId="12" xfId="0" applyNumberFormat="1" applyFont="1" applyFill="1" applyBorder="1"/>
    <xf numFmtId="0" fontId="1" fillId="0" borderId="2" xfId="0" applyFont="1" applyFill="1" applyBorder="1"/>
    <xf numFmtId="0" fontId="5" fillId="0" borderId="5" xfId="0" applyFont="1" applyFill="1" applyBorder="1" applyAlignment="1">
      <alignment horizontal="center"/>
    </xf>
    <xf numFmtId="4" fontId="5" fillId="0" borderId="5" xfId="0" applyNumberFormat="1" applyFont="1" applyFill="1" applyBorder="1"/>
    <xf numFmtId="0" fontId="5" fillId="0" borderId="6" xfId="0" applyFont="1" applyFill="1" applyBorder="1"/>
    <xf numFmtId="2" fontId="5" fillId="0" borderId="1" xfId="0" applyNumberFormat="1" applyFont="1" applyFill="1" applyBorder="1"/>
    <xf numFmtId="165" fontId="5" fillId="0" borderId="6" xfId="0" applyNumberFormat="1" applyFont="1" applyFill="1" applyBorder="1"/>
    <xf numFmtId="0" fontId="5" fillId="0" borderId="4" xfId="0" applyFont="1" applyFill="1" applyBorder="1"/>
    <xf numFmtId="165" fontId="5" fillId="0" borderId="14" xfId="0" applyNumberFormat="1" applyFont="1" applyFill="1" applyBorder="1"/>
    <xf numFmtId="2" fontId="5" fillId="0" borderId="6" xfId="0" applyNumberFormat="1" applyFont="1" applyFill="1" applyBorder="1"/>
    <xf numFmtId="0" fontId="5" fillId="0" borderId="12" xfId="0" applyFont="1" applyFill="1" applyBorder="1" applyAlignment="1">
      <alignment horizontal="center"/>
    </xf>
    <xf numFmtId="165" fontId="5" fillId="0" borderId="15" xfId="0" applyNumberFormat="1" applyFont="1" applyFill="1" applyBorder="1"/>
    <xf numFmtId="0" fontId="5" fillId="0" borderId="12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167" fontId="12" fillId="0" borderId="8" xfId="0" applyNumberFormat="1" applyFont="1" applyBorder="1" applyAlignment="1"/>
    <xf numFmtId="167" fontId="12" fillId="0" borderId="5" xfId="0" applyNumberFormat="1" applyFont="1" applyBorder="1"/>
    <xf numFmtId="0" fontId="3" fillId="0" borderId="9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7" fillId="0" borderId="14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textRotation="90" wrapText="1"/>
    </xf>
    <xf numFmtId="0" fontId="3" fillId="0" borderId="7" xfId="0" applyFont="1" applyBorder="1" applyAlignment="1">
      <alignment horizontal="center" textRotation="90"/>
    </xf>
    <xf numFmtId="0" fontId="3" fillId="0" borderId="5" xfId="0" applyFont="1" applyBorder="1" applyAlignment="1">
      <alignment horizontal="center" textRotation="90"/>
    </xf>
    <xf numFmtId="0" fontId="4" fillId="0" borderId="9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8" xfId="0" applyFont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7" fillId="0" borderId="14" xfId="0" applyFont="1" applyBorder="1" applyAlignment="1">
      <alignment horizontal="left" wrapText="1"/>
    </xf>
    <xf numFmtId="0" fontId="7" fillId="0" borderId="0" xfId="0" applyFont="1" applyBorder="1" applyAlignment="1">
      <alignment horizontal="left" wrapText="1"/>
    </xf>
    <xf numFmtId="0" fontId="3" fillId="0" borderId="6" xfId="0" applyFont="1" applyBorder="1" applyAlignment="1">
      <alignment horizontal="left" vertical="center" textRotation="90" wrapText="1"/>
    </xf>
    <xf numFmtId="0" fontId="3" fillId="0" borderId="7" xfId="0" applyFont="1" applyBorder="1" applyAlignment="1">
      <alignment horizontal="left" vertical="center" textRotation="90"/>
    </xf>
    <xf numFmtId="0" fontId="3" fillId="0" borderId="5" xfId="0" applyFont="1" applyBorder="1" applyAlignment="1">
      <alignment horizontal="left" vertical="center" textRotation="90"/>
    </xf>
    <xf numFmtId="0" fontId="3" fillId="0" borderId="1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textRotation="90"/>
    </xf>
    <xf numFmtId="0" fontId="3" fillId="0" borderId="7" xfId="0" applyFont="1" applyBorder="1" applyAlignment="1">
      <alignment textRotation="90"/>
    </xf>
    <xf numFmtId="0" fontId="3" fillId="0" borderId="5" xfId="0" applyFont="1" applyBorder="1" applyAlignment="1">
      <alignment textRotation="90"/>
    </xf>
    <xf numFmtId="0" fontId="3" fillId="0" borderId="11" xfId="0" applyFont="1" applyBorder="1" applyAlignment="1">
      <alignment horizontal="center" wrapText="1"/>
    </xf>
    <xf numFmtId="0" fontId="3" fillId="0" borderId="6" xfId="0" applyFont="1" applyBorder="1" applyAlignment="1">
      <alignment horizontal="center" textRotation="90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textRotation="90"/>
    </xf>
    <xf numFmtId="0" fontId="3" fillId="0" borderId="7" xfId="0" applyFont="1" applyBorder="1" applyAlignment="1">
      <alignment horizontal="center" vertical="center" textRotation="90"/>
    </xf>
    <xf numFmtId="0" fontId="3" fillId="0" borderId="5" xfId="0" applyFont="1" applyBorder="1" applyAlignment="1">
      <alignment horizontal="center" vertical="center" textRotation="90"/>
    </xf>
    <xf numFmtId="0" fontId="11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6" fillId="0" borderId="0" xfId="0" applyFont="1" applyAlignment="1">
      <alignment horizontal="center" wrapText="1"/>
    </xf>
    <xf numFmtId="0" fontId="0" fillId="0" borderId="0" xfId="0" applyAlignment="1"/>
    <xf numFmtId="0" fontId="6" fillId="0" borderId="6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wrapText="1"/>
    </xf>
    <xf numFmtId="0" fontId="5" fillId="0" borderId="10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6" xfId="0" applyFont="1" applyBorder="1" applyAlignment="1">
      <alignment horizontal="center" wrapText="1"/>
    </xf>
    <xf numFmtId="0" fontId="5" fillId="0" borderId="5" xfId="0" applyFont="1" applyBorder="1" applyAlignment="1">
      <alignment horizontal="center"/>
    </xf>
    <xf numFmtId="0" fontId="5" fillId="0" borderId="1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left"/>
    </xf>
    <xf numFmtId="0" fontId="12" fillId="0" borderId="10" xfId="0" applyFont="1" applyBorder="1" applyAlignment="1">
      <alignment horizontal="left"/>
    </xf>
    <xf numFmtId="0" fontId="12" fillId="0" borderId="8" xfId="0" applyFont="1" applyBorder="1" applyAlignment="1">
      <alignment horizontal="left"/>
    </xf>
    <xf numFmtId="0" fontId="5" fillId="0" borderId="7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12" fillId="0" borderId="9" xfId="0" applyFont="1" applyBorder="1" applyAlignment="1">
      <alignment horizontal="left" wrapText="1"/>
    </xf>
    <xf numFmtId="0" fontId="12" fillId="0" borderId="10" xfId="0" applyFont="1" applyBorder="1" applyAlignment="1">
      <alignment horizontal="left" wrapText="1"/>
    </xf>
    <xf numFmtId="0" fontId="12" fillId="0" borderId="8" xfId="0" applyFont="1" applyBorder="1" applyAlignment="1">
      <alignment horizontal="left" wrapText="1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14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14" xfId="0" applyFont="1" applyBorder="1" applyAlignment="1">
      <alignment horizontal="left" wrapText="1"/>
    </xf>
    <xf numFmtId="0" fontId="10" fillId="0" borderId="0" xfId="0" applyFont="1" applyBorder="1" applyAlignment="1">
      <alignment horizontal="left" wrapText="1"/>
    </xf>
    <xf numFmtId="0" fontId="11" fillId="0" borderId="0" xfId="0" applyFont="1" applyAlignment="1">
      <alignment horizontal="left"/>
    </xf>
    <xf numFmtId="0" fontId="11" fillId="0" borderId="14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8" fillId="0" borderId="0" xfId="0" applyFont="1" applyAlignment="1">
      <alignment horizontal="right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/>
    </xf>
    <xf numFmtId="0" fontId="5" fillId="0" borderId="8" xfId="0" applyFont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</cellXfs>
  <cellStyles count="4">
    <cellStyle name="Обычный" xfId="0" builtinId="0"/>
    <cellStyle name="Обычный 2 2" xfId="1"/>
    <cellStyle name="Обычный 2 2 2" xfId="2"/>
    <cellStyle name="Обычный 3 2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F78"/>
  <sheetViews>
    <sheetView tabSelected="1" topLeftCell="B1" zoomScale="130" zoomScaleNormal="130" workbookViewId="0">
      <selection activeCell="Q1" sqref="Q1:V8"/>
    </sheetView>
  </sheetViews>
  <sheetFormatPr defaultColWidth="9.140625" defaultRowHeight="10.5"/>
  <cols>
    <col min="1" max="1" width="2.28515625" style="3" customWidth="1"/>
    <col min="2" max="2" width="2.140625" style="3" customWidth="1"/>
    <col min="3" max="3" width="2.5703125" style="3" customWidth="1"/>
    <col min="4" max="4" width="3.7109375" style="3" customWidth="1"/>
    <col min="5" max="5" width="16.42578125" style="3" customWidth="1"/>
    <col min="6" max="6" width="11.7109375" style="3" customWidth="1"/>
    <col min="7" max="7" width="4.42578125" style="3" customWidth="1"/>
    <col min="8" max="8" width="2.85546875" style="3" customWidth="1"/>
    <col min="9" max="9" width="9.140625" style="3" customWidth="1"/>
    <col min="10" max="10" width="2.85546875" style="3" customWidth="1"/>
    <col min="11" max="11" width="2.5703125" style="3" customWidth="1"/>
    <col min="12" max="12" width="5.28515625" style="3" customWidth="1"/>
    <col min="13" max="13" width="5.7109375" style="3" customWidth="1"/>
    <col min="14" max="14" width="6.140625" style="3" customWidth="1"/>
    <col min="15" max="15" width="5.140625" style="3" customWidth="1"/>
    <col min="16" max="16" width="11.28515625" style="3" customWidth="1"/>
    <col min="17" max="17" width="4.42578125" style="3" customWidth="1"/>
    <col min="18" max="18" width="4.7109375" style="3" customWidth="1"/>
    <col min="19" max="19" width="5.42578125" style="3" customWidth="1"/>
    <col min="20" max="20" width="11" style="3" customWidth="1"/>
    <col min="21" max="21" width="6.42578125" style="3" customWidth="1"/>
    <col min="22" max="22" width="7.7109375" style="3" customWidth="1"/>
    <col min="23" max="38" width="9.140625" style="3"/>
    <col min="39" max="39" width="9.140625" style="3" customWidth="1"/>
    <col min="40" max="16384" width="9.140625" style="3"/>
  </cols>
  <sheetData>
    <row r="1" spans="2:23" ht="15" customHeight="1">
      <c r="Q1" s="301" t="s">
        <v>136</v>
      </c>
      <c r="R1" s="241"/>
      <c r="S1" s="241"/>
      <c r="T1" s="241"/>
      <c r="U1" s="241"/>
      <c r="V1" s="241"/>
    </row>
    <row r="2" spans="2:23" ht="12" customHeight="1">
      <c r="Q2" s="241"/>
      <c r="R2" s="241"/>
      <c r="S2" s="241"/>
      <c r="T2" s="241"/>
      <c r="U2" s="241"/>
      <c r="V2" s="241"/>
    </row>
    <row r="3" spans="2:23" ht="9" customHeight="1">
      <c r="Q3" s="241"/>
      <c r="R3" s="241"/>
      <c r="S3" s="241"/>
      <c r="T3" s="241"/>
      <c r="U3" s="241"/>
      <c r="V3" s="241"/>
    </row>
    <row r="4" spans="2:23" ht="10.5" customHeight="1">
      <c r="Q4" s="241"/>
      <c r="R4" s="241"/>
      <c r="S4" s="241"/>
      <c r="T4" s="241"/>
      <c r="U4" s="241"/>
      <c r="V4" s="241"/>
    </row>
    <row r="5" spans="2:23" ht="16.5" customHeight="1">
      <c r="Q5" s="241"/>
      <c r="R5" s="241"/>
      <c r="S5" s="241"/>
      <c r="T5" s="241"/>
      <c r="U5" s="241"/>
      <c r="V5" s="241"/>
    </row>
    <row r="6" spans="2:23" ht="21" customHeight="1">
      <c r="Q6" s="241"/>
      <c r="R6" s="241"/>
      <c r="S6" s="241"/>
      <c r="T6" s="241"/>
      <c r="U6" s="241"/>
      <c r="V6" s="241"/>
    </row>
    <row r="7" spans="2:23" ht="10.5" customHeight="1">
      <c r="Q7" s="241"/>
      <c r="R7" s="241"/>
      <c r="S7" s="241"/>
      <c r="T7" s="241"/>
      <c r="U7" s="241"/>
      <c r="V7" s="241"/>
    </row>
    <row r="8" spans="2:23" ht="24.75" customHeight="1">
      <c r="Q8" s="241"/>
      <c r="R8" s="241"/>
      <c r="S8" s="241"/>
      <c r="T8" s="241"/>
      <c r="U8" s="241"/>
      <c r="V8" s="241"/>
    </row>
    <row r="9" spans="2:23" ht="24.75" customHeight="1">
      <c r="Q9" s="54"/>
      <c r="R9" s="54"/>
      <c r="S9" s="54"/>
      <c r="T9" s="54"/>
      <c r="U9" s="242"/>
      <c r="V9" s="242"/>
    </row>
    <row r="10" spans="2:23" ht="78" customHeight="1">
      <c r="B10" s="142"/>
      <c r="C10" s="142"/>
      <c r="D10" s="142"/>
      <c r="E10" s="243" t="s">
        <v>132</v>
      </c>
      <c r="F10" s="243"/>
      <c r="G10" s="246"/>
      <c r="H10" s="246"/>
      <c r="I10" s="246"/>
      <c r="J10" s="246"/>
      <c r="K10" s="246"/>
      <c r="L10" s="246"/>
      <c r="M10" s="246"/>
      <c r="N10" s="246"/>
      <c r="O10" s="246"/>
      <c r="P10" s="246"/>
      <c r="Q10" s="246"/>
      <c r="R10" s="246"/>
      <c r="S10" s="246"/>
      <c r="T10" s="246"/>
      <c r="U10" s="246"/>
      <c r="V10" s="246"/>
      <c r="W10" s="49"/>
    </row>
    <row r="11" spans="2:23" ht="1.5" hidden="1" customHeight="1">
      <c r="C11" s="243" t="s">
        <v>133</v>
      </c>
      <c r="D11" s="244"/>
      <c r="E11" s="244"/>
      <c r="F11" s="244"/>
      <c r="G11" s="244"/>
      <c r="H11" s="244"/>
      <c r="I11" s="244"/>
      <c r="J11" s="244"/>
      <c r="K11" s="244"/>
      <c r="L11" s="244"/>
      <c r="M11" s="244"/>
      <c r="N11" s="244"/>
      <c r="O11" s="244"/>
      <c r="P11" s="244"/>
      <c r="Q11" s="244"/>
      <c r="R11" s="244"/>
      <c r="S11" s="244"/>
      <c r="T11" s="244"/>
      <c r="U11" s="244"/>
      <c r="V11" s="244"/>
    </row>
    <row r="12" spans="2:23" ht="2.25" hidden="1" customHeight="1">
      <c r="C12" s="244"/>
      <c r="D12" s="244"/>
      <c r="E12" s="244"/>
      <c r="F12" s="244"/>
      <c r="G12" s="244"/>
      <c r="H12" s="244"/>
      <c r="I12" s="244"/>
      <c r="J12" s="244"/>
      <c r="K12" s="244"/>
      <c r="L12" s="244"/>
      <c r="M12" s="244"/>
      <c r="N12" s="244"/>
      <c r="O12" s="244"/>
      <c r="P12" s="244"/>
      <c r="Q12" s="244"/>
      <c r="R12" s="244"/>
      <c r="S12" s="244"/>
      <c r="T12" s="244"/>
      <c r="U12" s="244"/>
      <c r="V12" s="244"/>
    </row>
    <row r="13" spans="2:23" ht="0.6" customHeight="1">
      <c r="C13" s="244"/>
      <c r="D13" s="244"/>
      <c r="E13" s="244"/>
      <c r="F13" s="244"/>
      <c r="G13" s="244"/>
      <c r="H13" s="244"/>
      <c r="I13" s="244"/>
      <c r="J13" s="244"/>
      <c r="K13" s="244"/>
      <c r="L13" s="244"/>
      <c r="M13" s="244"/>
      <c r="N13" s="244"/>
      <c r="O13" s="244"/>
      <c r="P13" s="244"/>
      <c r="Q13" s="244"/>
      <c r="R13" s="244"/>
      <c r="S13" s="244"/>
      <c r="T13" s="244"/>
      <c r="U13" s="244"/>
      <c r="V13" s="244"/>
    </row>
    <row r="14" spans="2:23" ht="60.75" customHeight="1">
      <c r="C14" s="244"/>
      <c r="D14" s="244"/>
      <c r="E14" s="244"/>
      <c r="F14" s="244"/>
      <c r="G14" s="244"/>
      <c r="H14" s="244"/>
      <c r="I14" s="244"/>
      <c r="J14" s="244"/>
      <c r="K14" s="244"/>
      <c r="L14" s="244"/>
      <c r="M14" s="244"/>
      <c r="N14" s="244"/>
      <c r="O14" s="244"/>
      <c r="P14" s="244"/>
      <c r="Q14" s="244"/>
      <c r="R14" s="244"/>
      <c r="S14" s="244"/>
      <c r="T14" s="244"/>
      <c r="U14" s="244"/>
      <c r="V14" s="244"/>
    </row>
    <row r="15" spans="2:23" ht="10.5" customHeight="1">
      <c r="D15" s="48" t="s">
        <v>0</v>
      </c>
      <c r="E15" s="232" t="s">
        <v>2</v>
      </c>
      <c r="F15" s="247" t="s">
        <v>134</v>
      </c>
      <c r="G15" s="223" t="s">
        <v>3</v>
      </c>
      <c r="H15" s="224"/>
      <c r="I15" s="231" t="s">
        <v>8</v>
      </c>
      <c r="J15" s="231" t="s">
        <v>9</v>
      </c>
      <c r="K15" s="231" t="s">
        <v>10</v>
      </c>
      <c r="L15" s="210" t="s">
        <v>120</v>
      </c>
      <c r="M15" s="230" t="s">
        <v>114</v>
      </c>
      <c r="N15" s="224"/>
      <c r="O15" s="210" t="s">
        <v>22</v>
      </c>
      <c r="P15" s="235" t="s">
        <v>15</v>
      </c>
      <c r="Q15" s="236"/>
      <c r="R15" s="236"/>
      <c r="S15" s="236"/>
      <c r="T15" s="237"/>
      <c r="U15" s="210" t="s">
        <v>26</v>
      </c>
      <c r="V15" s="220" t="s">
        <v>27</v>
      </c>
    </row>
    <row r="16" spans="2:23" ht="10.5" customHeight="1">
      <c r="D16" s="125" t="s">
        <v>1</v>
      </c>
      <c r="E16" s="233"/>
      <c r="F16" s="248"/>
      <c r="G16" s="225"/>
      <c r="H16" s="226"/>
      <c r="I16" s="211"/>
      <c r="J16" s="211"/>
      <c r="K16" s="211"/>
      <c r="L16" s="211"/>
      <c r="M16" s="225"/>
      <c r="N16" s="226"/>
      <c r="O16" s="211"/>
      <c r="P16" s="238" t="s">
        <v>16</v>
      </c>
      <c r="Q16" s="235" t="s">
        <v>14</v>
      </c>
      <c r="R16" s="236"/>
      <c r="S16" s="236"/>
      <c r="T16" s="237"/>
      <c r="U16" s="211"/>
      <c r="V16" s="221"/>
    </row>
    <row r="17" spans="3:32" ht="10.5" customHeight="1">
      <c r="D17" s="126"/>
      <c r="E17" s="233"/>
      <c r="F17" s="248"/>
      <c r="G17" s="227" t="s">
        <v>4</v>
      </c>
      <c r="H17" s="227" t="s">
        <v>5</v>
      </c>
      <c r="I17" s="211"/>
      <c r="J17" s="211"/>
      <c r="K17" s="211"/>
      <c r="L17" s="211"/>
      <c r="M17" s="231" t="s">
        <v>12</v>
      </c>
      <c r="N17" s="210" t="s">
        <v>21</v>
      </c>
      <c r="O17" s="211"/>
      <c r="P17" s="239"/>
      <c r="Q17" s="210" t="s">
        <v>23</v>
      </c>
      <c r="R17" s="210" t="s">
        <v>24</v>
      </c>
      <c r="S17" s="210" t="s">
        <v>25</v>
      </c>
      <c r="T17" s="210" t="s">
        <v>28</v>
      </c>
      <c r="U17" s="211"/>
      <c r="V17" s="221"/>
      <c r="AB17" s="245" t="s">
        <v>109</v>
      </c>
      <c r="AC17" s="245"/>
      <c r="AD17" s="245"/>
      <c r="AE17" s="245"/>
      <c r="AF17" s="245"/>
    </row>
    <row r="18" spans="3:32" ht="10.5" customHeight="1">
      <c r="D18" s="126"/>
      <c r="E18" s="233"/>
      <c r="F18" s="248"/>
      <c r="G18" s="228"/>
      <c r="H18" s="228"/>
      <c r="I18" s="211"/>
      <c r="J18" s="211"/>
      <c r="K18" s="211"/>
      <c r="L18" s="211"/>
      <c r="M18" s="211"/>
      <c r="N18" s="211"/>
      <c r="O18" s="211"/>
      <c r="P18" s="239"/>
      <c r="Q18" s="211"/>
      <c r="R18" s="211"/>
      <c r="S18" s="211"/>
      <c r="T18" s="211"/>
      <c r="U18" s="211"/>
      <c r="V18" s="221"/>
      <c r="AB18" s="245"/>
      <c r="AC18" s="245"/>
      <c r="AD18" s="245"/>
      <c r="AE18" s="245"/>
      <c r="AF18" s="245"/>
    </row>
    <row r="19" spans="3:32" ht="33" customHeight="1">
      <c r="D19" s="126"/>
      <c r="E19" s="233"/>
      <c r="F19" s="248"/>
      <c r="G19" s="228"/>
      <c r="H19" s="228"/>
      <c r="I19" s="211"/>
      <c r="J19" s="211"/>
      <c r="K19" s="211"/>
      <c r="L19" s="212"/>
      <c r="M19" s="211"/>
      <c r="N19" s="211"/>
      <c r="O19" s="211"/>
      <c r="P19" s="239"/>
      <c r="Q19" s="211"/>
      <c r="R19" s="211"/>
      <c r="S19" s="211"/>
      <c r="T19" s="211"/>
      <c r="U19" s="211"/>
      <c r="V19" s="221"/>
      <c r="AB19" s="245"/>
      <c r="AC19" s="245"/>
      <c r="AD19" s="245"/>
      <c r="AE19" s="245"/>
      <c r="AF19" s="245"/>
    </row>
    <row r="20" spans="3:32" ht="37.5" customHeight="1">
      <c r="D20" s="126"/>
      <c r="E20" s="233"/>
      <c r="F20" s="248"/>
      <c r="G20" s="228"/>
      <c r="H20" s="228"/>
      <c r="I20" s="211"/>
      <c r="J20" s="211"/>
      <c r="K20" s="211"/>
      <c r="L20" s="47" t="s">
        <v>11</v>
      </c>
      <c r="M20" s="212"/>
      <c r="N20" s="212"/>
      <c r="O20" s="212"/>
      <c r="P20" s="240"/>
      <c r="Q20" s="212"/>
      <c r="R20" s="212"/>
      <c r="S20" s="212"/>
      <c r="T20" s="212"/>
      <c r="U20" s="212"/>
      <c r="V20" s="221"/>
      <c r="AB20" s="245"/>
      <c r="AC20" s="245"/>
      <c r="AD20" s="245"/>
      <c r="AE20" s="245"/>
      <c r="AF20" s="245"/>
    </row>
    <row r="21" spans="3:32" ht="27" customHeight="1">
      <c r="D21" s="4"/>
      <c r="E21" s="234"/>
      <c r="F21" s="248"/>
      <c r="G21" s="229"/>
      <c r="H21" s="229"/>
      <c r="I21" s="212"/>
      <c r="J21" s="212"/>
      <c r="K21" s="212"/>
      <c r="L21" s="128" t="s">
        <v>11</v>
      </c>
      <c r="M21" s="129" t="s">
        <v>11</v>
      </c>
      <c r="N21" s="130" t="s">
        <v>11</v>
      </c>
      <c r="O21" s="131" t="s">
        <v>13</v>
      </c>
      <c r="P21" s="129" t="s">
        <v>17</v>
      </c>
      <c r="Q21" s="129" t="s">
        <v>17</v>
      </c>
      <c r="R21" s="129" t="s">
        <v>17</v>
      </c>
      <c r="S21" s="129" t="s">
        <v>17</v>
      </c>
      <c r="T21" s="128" t="s">
        <v>17</v>
      </c>
      <c r="U21" s="129" t="s">
        <v>18</v>
      </c>
      <c r="V21" s="222"/>
      <c r="AB21" s="245"/>
      <c r="AC21" s="245"/>
      <c r="AD21" s="245"/>
      <c r="AE21" s="245"/>
      <c r="AF21" s="245"/>
    </row>
    <row r="22" spans="3:32">
      <c r="D22" s="47">
        <v>1</v>
      </c>
      <c r="E22" s="127">
        <v>2</v>
      </c>
      <c r="F22" s="47">
        <v>3</v>
      </c>
      <c r="G22" s="203">
        <v>4</v>
      </c>
      <c r="H22" s="47">
        <v>5</v>
      </c>
      <c r="I22" s="203">
        <v>6</v>
      </c>
      <c r="J22" s="47">
        <v>7</v>
      </c>
      <c r="K22" s="203">
        <v>8</v>
      </c>
      <c r="L22" s="47">
        <v>9</v>
      </c>
      <c r="M22" s="203">
        <v>10</v>
      </c>
      <c r="N22" s="47">
        <v>11</v>
      </c>
      <c r="O22" s="203">
        <v>12</v>
      </c>
      <c r="P22" s="47">
        <v>13</v>
      </c>
      <c r="Q22" s="203">
        <v>14</v>
      </c>
      <c r="R22" s="47">
        <v>15</v>
      </c>
      <c r="S22" s="203">
        <v>16</v>
      </c>
      <c r="T22" s="47">
        <v>17</v>
      </c>
      <c r="U22" s="203">
        <v>18</v>
      </c>
      <c r="V22" s="47">
        <v>19</v>
      </c>
    </row>
    <row r="23" spans="3:32">
      <c r="C23" s="7"/>
      <c r="D23" s="213" t="s">
        <v>6</v>
      </c>
      <c r="E23" s="216"/>
      <c r="F23" s="216"/>
      <c r="G23" s="216"/>
      <c r="H23" s="216"/>
      <c r="I23" s="216"/>
      <c r="J23" s="216"/>
      <c r="K23" s="217"/>
      <c r="L23" s="6"/>
      <c r="M23" s="6"/>
      <c r="N23" s="6"/>
      <c r="O23" s="6"/>
      <c r="P23" s="6"/>
      <c r="Q23" s="6"/>
      <c r="R23" s="6"/>
      <c r="S23" s="6"/>
      <c r="T23" s="6"/>
      <c r="U23" s="6"/>
      <c r="V23" s="8"/>
    </row>
    <row r="24" spans="3:32">
      <c r="D24" s="213" t="s">
        <v>7</v>
      </c>
      <c r="E24" s="214"/>
      <c r="F24" s="214"/>
      <c r="G24" s="214"/>
      <c r="H24" s="214"/>
      <c r="I24" s="214"/>
      <c r="J24" s="214"/>
      <c r="K24" s="214"/>
      <c r="L24" s="214"/>
      <c r="M24" s="214"/>
      <c r="N24" s="214"/>
      <c r="O24" s="214"/>
      <c r="P24" s="214"/>
      <c r="Q24" s="214"/>
      <c r="R24" s="214"/>
      <c r="S24" s="214"/>
      <c r="T24" s="214"/>
      <c r="U24" s="214"/>
      <c r="V24" s="215"/>
    </row>
    <row r="25" spans="3:32" ht="26.25" customHeight="1">
      <c r="D25" s="46">
        <v>1</v>
      </c>
      <c r="E25" s="26" t="s">
        <v>76</v>
      </c>
      <c r="F25" s="26" t="s">
        <v>135</v>
      </c>
      <c r="G25" s="6">
        <v>1979</v>
      </c>
      <c r="H25" s="9"/>
      <c r="I25" s="9" t="s">
        <v>20</v>
      </c>
      <c r="J25" s="6">
        <v>3</v>
      </c>
      <c r="K25" s="6">
        <v>3</v>
      </c>
      <c r="L25" s="6">
        <v>2529.8000000000002</v>
      </c>
      <c r="M25" s="6">
        <v>1855.2</v>
      </c>
      <c r="N25" s="8">
        <v>1855.2</v>
      </c>
      <c r="O25" s="6">
        <v>69</v>
      </c>
      <c r="P25" s="10">
        <f>Лист2!E11</f>
        <v>3288380.34</v>
      </c>
      <c r="Q25" s="10">
        <v>0</v>
      </c>
      <c r="R25" s="10">
        <v>0</v>
      </c>
      <c r="S25" s="10">
        <v>0</v>
      </c>
      <c r="T25" s="10">
        <f>Лист1!P25</f>
        <v>3288380.34</v>
      </c>
      <c r="U25" s="10">
        <f>P25/M25</f>
        <v>1772.5206662354462</v>
      </c>
      <c r="V25" s="11">
        <v>43100</v>
      </c>
    </row>
    <row r="26" spans="3:32" ht="21">
      <c r="D26" s="46">
        <v>2</v>
      </c>
      <c r="E26" s="26" t="s">
        <v>77</v>
      </c>
      <c r="F26" s="26" t="s">
        <v>135</v>
      </c>
      <c r="G26" s="6">
        <v>1945</v>
      </c>
      <c r="H26" s="12"/>
      <c r="I26" s="9" t="s">
        <v>20</v>
      </c>
      <c r="J26" s="6">
        <v>3</v>
      </c>
      <c r="K26" s="6">
        <v>3</v>
      </c>
      <c r="L26" s="6">
        <v>1873</v>
      </c>
      <c r="M26" s="6">
        <v>1731.7</v>
      </c>
      <c r="N26" s="8">
        <v>1731.7</v>
      </c>
      <c r="O26" s="6">
        <v>62</v>
      </c>
      <c r="P26" s="10">
        <f>Лист2!E12</f>
        <v>1870925.4</v>
      </c>
      <c r="Q26" s="10">
        <v>0</v>
      </c>
      <c r="R26" s="10">
        <v>0</v>
      </c>
      <c r="S26" s="10">
        <v>0</v>
      </c>
      <c r="T26" s="10">
        <f t="shared" ref="T26:T34" si="0">P26</f>
        <v>1870925.4</v>
      </c>
      <c r="U26" s="10">
        <f t="shared" ref="U26:U34" si="1">P26/M26</f>
        <v>1080.3981059074897</v>
      </c>
      <c r="V26" s="11">
        <v>43100</v>
      </c>
    </row>
    <row r="27" spans="3:32" ht="21">
      <c r="D27" s="46">
        <v>3</v>
      </c>
      <c r="E27" s="26" t="s">
        <v>78</v>
      </c>
      <c r="F27" s="26" t="s">
        <v>135</v>
      </c>
      <c r="G27" s="6">
        <v>1965</v>
      </c>
      <c r="H27" s="12"/>
      <c r="I27" s="9" t="s">
        <v>20</v>
      </c>
      <c r="J27" s="6">
        <v>2</v>
      </c>
      <c r="K27" s="6">
        <v>1</v>
      </c>
      <c r="L27" s="6">
        <v>385.2</v>
      </c>
      <c r="M27" s="6">
        <v>345.1</v>
      </c>
      <c r="N27" s="8">
        <v>345.1</v>
      </c>
      <c r="O27" s="6">
        <v>15</v>
      </c>
      <c r="P27" s="10">
        <f>Лист2!E13</f>
        <v>1004792.3099999999</v>
      </c>
      <c r="Q27" s="10">
        <v>0</v>
      </c>
      <c r="R27" s="10">
        <v>0</v>
      </c>
      <c r="S27" s="10">
        <v>0</v>
      </c>
      <c r="T27" s="13">
        <f t="shared" si="0"/>
        <v>1004792.3099999999</v>
      </c>
      <c r="U27" s="10">
        <f t="shared" si="1"/>
        <v>2911.5975369458124</v>
      </c>
      <c r="V27" s="11">
        <v>43100</v>
      </c>
    </row>
    <row r="28" spans="3:32" ht="21">
      <c r="D28" s="46">
        <v>4</v>
      </c>
      <c r="E28" s="26" t="s">
        <v>79</v>
      </c>
      <c r="F28" s="26" t="s">
        <v>135</v>
      </c>
      <c r="G28" s="6">
        <v>1957</v>
      </c>
      <c r="H28" s="12"/>
      <c r="I28" s="9" t="s">
        <v>20</v>
      </c>
      <c r="J28" s="6">
        <v>2</v>
      </c>
      <c r="K28" s="6">
        <v>1</v>
      </c>
      <c r="L28" s="6">
        <v>381.9</v>
      </c>
      <c r="M28" s="6">
        <v>357.5</v>
      </c>
      <c r="N28" s="8">
        <v>357.5</v>
      </c>
      <c r="O28" s="6">
        <v>11</v>
      </c>
      <c r="P28" s="10">
        <f>Лист2!E14</f>
        <v>1533708.4599999997</v>
      </c>
      <c r="Q28" s="10">
        <v>0</v>
      </c>
      <c r="R28" s="10">
        <v>0</v>
      </c>
      <c r="S28" s="10">
        <v>0</v>
      </c>
      <c r="T28" s="13">
        <f t="shared" si="0"/>
        <v>1533708.4599999997</v>
      </c>
      <c r="U28" s="10">
        <f t="shared" si="1"/>
        <v>4290.0935944055936</v>
      </c>
      <c r="V28" s="11">
        <v>43100</v>
      </c>
    </row>
    <row r="29" spans="3:32" ht="21">
      <c r="D29" s="46">
        <v>5</v>
      </c>
      <c r="E29" s="26" t="s">
        <v>80</v>
      </c>
      <c r="F29" s="26" t="s">
        <v>135</v>
      </c>
      <c r="G29" s="6">
        <v>1969</v>
      </c>
      <c r="H29" s="12"/>
      <c r="I29" s="9" t="s">
        <v>20</v>
      </c>
      <c r="J29" s="6">
        <v>2</v>
      </c>
      <c r="K29" s="6">
        <v>2</v>
      </c>
      <c r="L29" s="6">
        <v>728.9</v>
      </c>
      <c r="M29" s="6">
        <v>680.1</v>
      </c>
      <c r="N29" s="8">
        <v>680.1</v>
      </c>
      <c r="O29" s="6">
        <v>34</v>
      </c>
      <c r="P29" s="10">
        <f>Лист2!E15</f>
        <v>101442.42</v>
      </c>
      <c r="Q29" s="10">
        <v>0</v>
      </c>
      <c r="R29" s="10">
        <v>0</v>
      </c>
      <c r="S29" s="10">
        <v>0</v>
      </c>
      <c r="T29" s="13">
        <f t="shared" si="0"/>
        <v>101442.42</v>
      </c>
      <c r="U29" s="10">
        <f t="shared" si="1"/>
        <v>149.15809439788265</v>
      </c>
      <c r="V29" s="11">
        <v>43100</v>
      </c>
    </row>
    <row r="30" spans="3:32" ht="21">
      <c r="D30" s="46">
        <v>6</v>
      </c>
      <c r="E30" s="26" t="s">
        <v>81</v>
      </c>
      <c r="F30" s="26" t="s">
        <v>135</v>
      </c>
      <c r="G30" s="6">
        <v>1978</v>
      </c>
      <c r="H30" s="12"/>
      <c r="I30" s="9" t="s">
        <v>20</v>
      </c>
      <c r="J30" s="6">
        <v>2</v>
      </c>
      <c r="K30" s="6">
        <v>1</v>
      </c>
      <c r="L30" s="6">
        <v>536.29999999999995</v>
      </c>
      <c r="M30" s="6">
        <v>230.7</v>
      </c>
      <c r="N30" s="8">
        <v>230.7</v>
      </c>
      <c r="O30" s="6">
        <v>16</v>
      </c>
      <c r="P30" s="10">
        <f>Лист2!E16</f>
        <v>1228371.8999999999</v>
      </c>
      <c r="Q30" s="10">
        <v>0</v>
      </c>
      <c r="R30" s="10">
        <v>0</v>
      </c>
      <c r="S30" s="10">
        <v>0</v>
      </c>
      <c r="T30" s="13">
        <f t="shared" si="0"/>
        <v>1228371.8999999999</v>
      </c>
      <c r="U30" s="10">
        <f t="shared" si="1"/>
        <v>5324.5422626788031</v>
      </c>
      <c r="V30" s="11">
        <v>43100</v>
      </c>
    </row>
    <row r="31" spans="3:32" ht="22.5" customHeight="1">
      <c r="D31" s="46">
        <v>7</v>
      </c>
      <c r="E31" s="26" t="s">
        <v>82</v>
      </c>
      <c r="F31" s="26" t="s">
        <v>135</v>
      </c>
      <c r="G31" s="8">
        <v>1945</v>
      </c>
      <c r="H31" s="12"/>
      <c r="I31" s="9" t="s">
        <v>20</v>
      </c>
      <c r="J31" s="6">
        <v>2</v>
      </c>
      <c r="K31" s="6">
        <v>1</v>
      </c>
      <c r="L31" s="6">
        <v>536.29999999999995</v>
      </c>
      <c r="M31" s="6">
        <v>347.9</v>
      </c>
      <c r="N31" s="8">
        <v>347.9</v>
      </c>
      <c r="O31" s="6">
        <v>16</v>
      </c>
      <c r="P31" s="10">
        <f>Лист2!E17</f>
        <v>1677960</v>
      </c>
      <c r="Q31" s="10">
        <v>0</v>
      </c>
      <c r="R31" s="10">
        <v>0</v>
      </c>
      <c r="S31" s="10">
        <v>0</v>
      </c>
      <c r="T31" s="10">
        <f t="shared" si="0"/>
        <v>1677960</v>
      </c>
      <c r="U31" s="10">
        <f t="shared" si="1"/>
        <v>4823.1100891060651</v>
      </c>
      <c r="V31" s="11">
        <v>43100</v>
      </c>
    </row>
    <row r="32" spans="3:32" ht="21" customHeight="1">
      <c r="D32" s="46">
        <v>8</v>
      </c>
      <c r="E32" s="26" t="s">
        <v>83</v>
      </c>
      <c r="F32" s="26" t="s">
        <v>135</v>
      </c>
      <c r="G32" s="6">
        <v>1970</v>
      </c>
      <c r="H32" s="12"/>
      <c r="I32" s="9" t="s">
        <v>20</v>
      </c>
      <c r="J32" s="6">
        <v>2</v>
      </c>
      <c r="K32" s="6">
        <v>1</v>
      </c>
      <c r="L32" s="6">
        <v>455.4</v>
      </c>
      <c r="M32" s="6">
        <v>347.88</v>
      </c>
      <c r="N32" s="6">
        <v>347.88</v>
      </c>
      <c r="O32" s="6">
        <v>12</v>
      </c>
      <c r="P32" s="10">
        <f>Лист2!E18</f>
        <v>63217.740000000005</v>
      </c>
      <c r="Q32" s="10">
        <v>0</v>
      </c>
      <c r="R32" s="10">
        <v>0</v>
      </c>
      <c r="S32" s="10">
        <v>0</v>
      </c>
      <c r="T32" s="14">
        <f t="shared" si="0"/>
        <v>63217.740000000005</v>
      </c>
      <c r="U32" s="10">
        <f t="shared" si="1"/>
        <v>181.72283546050363</v>
      </c>
      <c r="V32" s="11">
        <v>43100</v>
      </c>
    </row>
    <row r="33" spans="4:22" ht="21">
      <c r="D33" s="46">
        <v>9</v>
      </c>
      <c r="E33" s="26" t="s">
        <v>121</v>
      </c>
      <c r="F33" s="26" t="s">
        <v>135</v>
      </c>
      <c r="G33" s="6">
        <v>1950</v>
      </c>
      <c r="H33" s="12"/>
      <c r="I33" s="9" t="s">
        <v>20</v>
      </c>
      <c r="J33" s="6">
        <v>2</v>
      </c>
      <c r="K33" s="6">
        <v>2</v>
      </c>
      <c r="L33" s="6">
        <v>825.8</v>
      </c>
      <c r="M33" s="6">
        <v>508.2</v>
      </c>
      <c r="N33" s="6">
        <v>508.2</v>
      </c>
      <c r="O33" s="6">
        <v>16</v>
      </c>
      <c r="P33" s="10">
        <f>Лист2!E19</f>
        <v>3858208.34</v>
      </c>
      <c r="Q33" s="10">
        <v>0</v>
      </c>
      <c r="R33" s="10">
        <v>0</v>
      </c>
      <c r="S33" s="10">
        <v>0</v>
      </c>
      <c r="T33" s="13">
        <f t="shared" si="0"/>
        <v>3858208.34</v>
      </c>
      <c r="U33" s="10">
        <f t="shared" si="1"/>
        <v>7591.9093663911844</v>
      </c>
      <c r="V33" s="11">
        <v>43100</v>
      </c>
    </row>
    <row r="34" spans="4:22" ht="21">
      <c r="D34" s="46">
        <v>10</v>
      </c>
      <c r="E34" s="26" t="s">
        <v>122</v>
      </c>
      <c r="F34" s="26" t="s">
        <v>135</v>
      </c>
      <c r="G34" s="6">
        <v>1959</v>
      </c>
      <c r="H34" s="12"/>
      <c r="I34" s="9" t="s">
        <v>20</v>
      </c>
      <c r="J34" s="6">
        <v>2</v>
      </c>
      <c r="K34" s="6">
        <v>2</v>
      </c>
      <c r="L34" s="6">
        <v>561.1</v>
      </c>
      <c r="M34" s="6">
        <v>537.1</v>
      </c>
      <c r="N34" s="6">
        <v>537.1</v>
      </c>
      <c r="O34" s="6">
        <v>16</v>
      </c>
      <c r="P34" s="10">
        <f>Лист2!E20</f>
        <v>2992513.32</v>
      </c>
      <c r="Q34" s="10">
        <v>0</v>
      </c>
      <c r="R34" s="10">
        <v>0</v>
      </c>
      <c r="S34" s="10">
        <v>0</v>
      </c>
      <c r="T34" s="13">
        <f t="shared" si="0"/>
        <v>2992513.32</v>
      </c>
      <c r="U34" s="10">
        <f t="shared" si="1"/>
        <v>5571.6129584807295</v>
      </c>
      <c r="V34" s="11">
        <v>43100</v>
      </c>
    </row>
    <row r="35" spans="4:22">
      <c r="D35" s="213" t="s">
        <v>19</v>
      </c>
      <c r="E35" s="214"/>
      <c r="F35" s="214"/>
      <c r="G35" s="214"/>
      <c r="H35" s="214"/>
      <c r="I35" s="214"/>
      <c r="J35" s="214"/>
      <c r="K35" s="215"/>
      <c r="L35" s="15">
        <f>SUM(L25:L34)</f>
        <v>8813.6999999999989</v>
      </c>
      <c r="M35" s="15">
        <f t="shared" ref="M35:T35" si="2">SUM(M25:M34)</f>
        <v>6941.38</v>
      </c>
      <c r="N35" s="15">
        <f t="shared" si="2"/>
        <v>6941.38</v>
      </c>
      <c r="O35" s="15">
        <f t="shared" si="2"/>
        <v>267</v>
      </c>
      <c r="P35" s="15">
        <f t="shared" si="2"/>
        <v>17619520.23</v>
      </c>
      <c r="Q35" s="15">
        <f t="shared" si="2"/>
        <v>0</v>
      </c>
      <c r="R35" s="15">
        <f t="shared" si="2"/>
        <v>0</v>
      </c>
      <c r="S35" s="15">
        <f t="shared" si="2"/>
        <v>0</v>
      </c>
      <c r="T35" s="15">
        <f t="shared" si="2"/>
        <v>17619520.23</v>
      </c>
      <c r="U35" s="6"/>
      <c r="V35" s="8"/>
    </row>
    <row r="36" spans="4:22">
      <c r="D36" s="16"/>
      <c r="E36" s="17" t="s">
        <v>29</v>
      </c>
      <c r="F36" s="17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8"/>
    </row>
    <row r="37" spans="4:22">
      <c r="D37" s="213" t="s">
        <v>7</v>
      </c>
      <c r="E37" s="214"/>
      <c r="F37" s="214"/>
      <c r="G37" s="214"/>
      <c r="H37" s="214"/>
      <c r="I37" s="214"/>
      <c r="J37" s="214"/>
      <c r="K37" s="214"/>
      <c r="L37" s="214"/>
      <c r="M37" s="214"/>
      <c r="N37" s="214"/>
      <c r="O37" s="214"/>
      <c r="P37" s="214"/>
      <c r="Q37" s="214"/>
      <c r="R37" s="214"/>
      <c r="S37" s="214"/>
      <c r="T37" s="214"/>
      <c r="U37" s="214"/>
      <c r="V37" s="215"/>
    </row>
    <row r="38" spans="4:22" ht="21">
      <c r="D38" s="46">
        <v>1</v>
      </c>
      <c r="E38" s="26" t="s">
        <v>77</v>
      </c>
      <c r="F38" s="26" t="s">
        <v>135</v>
      </c>
      <c r="G38" s="6">
        <v>1945</v>
      </c>
      <c r="H38" s="8"/>
      <c r="I38" s="9" t="s">
        <v>20</v>
      </c>
      <c r="J38" s="8">
        <v>3</v>
      </c>
      <c r="K38" s="8">
        <v>3</v>
      </c>
      <c r="L38" s="8">
        <v>1873</v>
      </c>
      <c r="M38" s="6">
        <v>1731.7</v>
      </c>
      <c r="N38" s="6">
        <v>1731.7</v>
      </c>
      <c r="O38" s="6">
        <v>62</v>
      </c>
      <c r="P38" s="13">
        <f>Лист2!E29</f>
        <v>1380667.0299999998</v>
      </c>
      <c r="Q38" s="10">
        <v>0</v>
      </c>
      <c r="R38" s="10">
        <v>0</v>
      </c>
      <c r="S38" s="10">
        <v>0</v>
      </c>
      <c r="T38" s="13">
        <f t="shared" ref="T38:T46" si="3">P38</f>
        <v>1380667.0299999998</v>
      </c>
      <c r="U38" s="10">
        <f>P38/M38</f>
        <v>797.28996361956445</v>
      </c>
      <c r="V38" s="11">
        <v>43465</v>
      </c>
    </row>
    <row r="39" spans="4:22" ht="21">
      <c r="D39" s="46">
        <v>2</v>
      </c>
      <c r="E39" s="26" t="s">
        <v>78</v>
      </c>
      <c r="F39" s="26" t="s">
        <v>135</v>
      </c>
      <c r="G39" s="6">
        <v>1965</v>
      </c>
      <c r="H39" s="8"/>
      <c r="I39" s="9" t="s">
        <v>20</v>
      </c>
      <c r="J39" s="8">
        <v>2</v>
      </c>
      <c r="K39" s="8">
        <v>1</v>
      </c>
      <c r="L39" s="8">
        <v>385.2</v>
      </c>
      <c r="M39" s="6">
        <v>345.1</v>
      </c>
      <c r="N39" s="6">
        <v>345.1</v>
      </c>
      <c r="O39" s="6">
        <v>15</v>
      </c>
      <c r="P39" s="13">
        <f>Лист2!E30</f>
        <v>529802.11</v>
      </c>
      <c r="Q39" s="10">
        <v>0</v>
      </c>
      <c r="R39" s="10">
        <v>0</v>
      </c>
      <c r="S39" s="10">
        <v>0</v>
      </c>
      <c r="T39" s="13">
        <f t="shared" si="3"/>
        <v>529802.11</v>
      </c>
      <c r="U39" s="10">
        <f t="shared" ref="U39:U46" si="4">P39/M39</f>
        <v>1535.2133004926106</v>
      </c>
      <c r="V39" s="11">
        <v>43465</v>
      </c>
    </row>
    <row r="40" spans="4:22" ht="21">
      <c r="D40" s="46">
        <v>3</v>
      </c>
      <c r="E40" s="26" t="s">
        <v>79</v>
      </c>
      <c r="F40" s="26" t="s">
        <v>135</v>
      </c>
      <c r="G40" s="6">
        <v>1957</v>
      </c>
      <c r="H40" s="8"/>
      <c r="I40" s="9" t="s">
        <v>20</v>
      </c>
      <c r="J40" s="8">
        <v>2</v>
      </c>
      <c r="K40" s="8">
        <v>1</v>
      </c>
      <c r="L40" s="8">
        <v>381.9</v>
      </c>
      <c r="M40" s="6">
        <v>357.5</v>
      </c>
      <c r="N40" s="6">
        <v>357.5</v>
      </c>
      <c r="O40" s="6">
        <v>11</v>
      </c>
      <c r="P40" s="13">
        <f>Лист2!E31</f>
        <v>90038.799999999988</v>
      </c>
      <c r="Q40" s="10">
        <v>0</v>
      </c>
      <c r="R40" s="10">
        <v>0</v>
      </c>
      <c r="S40" s="10">
        <v>0</v>
      </c>
      <c r="T40" s="13">
        <f t="shared" si="3"/>
        <v>90038.799999999988</v>
      </c>
      <c r="U40" s="10">
        <f t="shared" si="4"/>
        <v>251.85678321678319</v>
      </c>
      <c r="V40" s="11">
        <v>43465</v>
      </c>
    </row>
    <row r="41" spans="4:22" ht="21">
      <c r="D41" s="46">
        <v>4</v>
      </c>
      <c r="E41" s="26" t="s">
        <v>80</v>
      </c>
      <c r="F41" s="26" t="s">
        <v>135</v>
      </c>
      <c r="G41" s="6">
        <v>1969</v>
      </c>
      <c r="H41" s="8"/>
      <c r="I41" s="9" t="s">
        <v>20</v>
      </c>
      <c r="J41" s="8">
        <v>2</v>
      </c>
      <c r="K41" s="8">
        <v>2</v>
      </c>
      <c r="L41" s="8">
        <v>728.9</v>
      </c>
      <c r="M41" s="6">
        <v>680.1</v>
      </c>
      <c r="N41" s="6">
        <v>680.1</v>
      </c>
      <c r="O41" s="6">
        <v>34</v>
      </c>
      <c r="P41" s="13">
        <f>Лист2!E32</f>
        <v>1035041.5999999999</v>
      </c>
      <c r="Q41" s="10">
        <v>0</v>
      </c>
      <c r="R41" s="10">
        <v>0</v>
      </c>
      <c r="S41" s="10">
        <v>0</v>
      </c>
      <c r="T41" s="13">
        <f t="shared" si="3"/>
        <v>1035041.5999999999</v>
      </c>
      <c r="U41" s="10">
        <f t="shared" si="4"/>
        <v>1521.8961917365091</v>
      </c>
      <c r="V41" s="11">
        <v>43465</v>
      </c>
    </row>
    <row r="42" spans="4:22" ht="21">
      <c r="D42" s="46">
        <v>5</v>
      </c>
      <c r="E42" s="26" t="s">
        <v>82</v>
      </c>
      <c r="F42" s="26" t="s">
        <v>135</v>
      </c>
      <c r="G42" s="8">
        <v>1945</v>
      </c>
      <c r="H42" s="8"/>
      <c r="I42" s="9" t="s">
        <v>20</v>
      </c>
      <c r="J42" s="8">
        <v>2</v>
      </c>
      <c r="K42" s="8">
        <v>1</v>
      </c>
      <c r="L42" s="8">
        <v>536.29999999999995</v>
      </c>
      <c r="M42" s="6">
        <v>347.9</v>
      </c>
      <c r="N42" s="6">
        <v>347.9</v>
      </c>
      <c r="O42" s="6">
        <v>16</v>
      </c>
      <c r="P42" s="13">
        <f>Лист2!E33</f>
        <v>250837.5</v>
      </c>
      <c r="Q42" s="10">
        <v>0</v>
      </c>
      <c r="R42" s="10">
        <v>0</v>
      </c>
      <c r="S42" s="10">
        <v>0</v>
      </c>
      <c r="T42" s="13">
        <f t="shared" si="3"/>
        <v>250837.5</v>
      </c>
      <c r="U42" s="10">
        <f t="shared" si="4"/>
        <v>721.00459902270768</v>
      </c>
      <c r="V42" s="11">
        <v>43465</v>
      </c>
    </row>
    <row r="43" spans="4:22" ht="21">
      <c r="D43" s="46">
        <v>6</v>
      </c>
      <c r="E43" s="26" t="s">
        <v>83</v>
      </c>
      <c r="F43" s="26" t="s">
        <v>135</v>
      </c>
      <c r="G43" s="6">
        <v>1970</v>
      </c>
      <c r="H43" s="8"/>
      <c r="I43" s="9" t="s">
        <v>20</v>
      </c>
      <c r="J43" s="8">
        <v>2</v>
      </c>
      <c r="K43" s="8">
        <v>1</v>
      </c>
      <c r="L43" s="8">
        <v>455.4</v>
      </c>
      <c r="M43" s="6">
        <v>347.88</v>
      </c>
      <c r="N43" s="6">
        <v>347.88</v>
      </c>
      <c r="O43" s="6">
        <v>12</v>
      </c>
      <c r="P43" s="13">
        <f>Лист2!E34</f>
        <v>112548.49999999999</v>
      </c>
      <c r="Q43" s="10">
        <v>0</v>
      </c>
      <c r="R43" s="10">
        <v>0</v>
      </c>
      <c r="S43" s="10">
        <v>0</v>
      </c>
      <c r="T43" s="13">
        <f t="shared" si="3"/>
        <v>112548.49999999999</v>
      </c>
      <c r="U43" s="10">
        <f t="shared" si="4"/>
        <v>323.52679084741862</v>
      </c>
      <c r="V43" s="11">
        <v>43465</v>
      </c>
    </row>
    <row r="44" spans="4:22" ht="21">
      <c r="D44" s="46">
        <v>7</v>
      </c>
      <c r="E44" s="27" t="s">
        <v>84</v>
      </c>
      <c r="F44" s="26" t="s">
        <v>135</v>
      </c>
      <c r="G44" s="8">
        <v>1945</v>
      </c>
      <c r="H44" s="8"/>
      <c r="I44" s="9" t="s">
        <v>20</v>
      </c>
      <c r="J44" s="8">
        <v>5</v>
      </c>
      <c r="K44" s="8">
        <v>2</v>
      </c>
      <c r="L44" s="8">
        <v>2462.3000000000002</v>
      </c>
      <c r="M44" s="6">
        <v>1375.55</v>
      </c>
      <c r="N44" s="6">
        <v>1375.55</v>
      </c>
      <c r="O44" s="6">
        <v>42</v>
      </c>
      <c r="P44" s="13">
        <f>Лист2!E35</f>
        <v>964205.81</v>
      </c>
      <c r="Q44" s="10">
        <v>0</v>
      </c>
      <c r="R44" s="10">
        <v>0</v>
      </c>
      <c r="S44" s="10">
        <v>0</v>
      </c>
      <c r="T44" s="13">
        <f t="shared" si="3"/>
        <v>964205.81</v>
      </c>
      <c r="U44" s="10">
        <f t="shared" si="4"/>
        <v>700.96020500890563</v>
      </c>
      <c r="V44" s="11">
        <v>43465</v>
      </c>
    </row>
    <row r="45" spans="4:22" ht="21">
      <c r="D45" s="46">
        <v>8</v>
      </c>
      <c r="E45" s="26" t="s">
        <v>121</v>
      </c>
      <c r="F45" s="26" t="s">
        <v>135</v>
      </c>
      <c r="G45" s="6">
        <v>1950</v>
      </c>
      <c r="H45" s="8"/>
      <c r="I45" s="9" t="s">
        <v>20</v>
      </c>
      <c r="J45" s="8">
        <v>2</v>
      </c>
      <c r="K45" s="8">
        <v>2</v>
      </c>
      <c r="L45" s="8">
        <v>825.8</v>
      </c>
      <c r="M45" s="6">
        <v>508.2</v>
      </c>
      <c r="N45" s="6">
        <v>508.2</v>
      </c>
      <c r="O45" s="6">
        <v>16</v>
      </c>
      <c r="P45" s="13">
        <f>Лист2!E36</f>
        <v>67529.099999999991</v>
      </c>
      <c r="Q45" s="10">
        <v>0</v>
      </c>
      <c r="R45" s="10">
        <v>0</v>
      </c>
      <c r="S45" s="10">
        <v>0</v>
      </c>
      <c r="T45" s="13">
        <f t="shared" si="3"/>
        <v>67529.099999999991</v>
      </c>
      <c r="U45" s="10">
        <f t="shared" si="4"/>
        <v>132.8789846517119</v>
      </c>
      <c r="V45" s="11">
        <v>43465</v>
      </c>
    </row>
    <row r="46" spans="4:22" ht="21">
      <c r="D46" s="46">
        <v>9</v>
      </c>
      <c r="E46" s="26" t="s">
        <v>122</v>
      </c>
      <c r="F46" s="26" t="s">
        <v>135</v>
      </c>
      <c r="G46" s="6">
        <v>1959</v>
      </c>
      <c r="H46" s="8"/>
      <c r="I46" s="9" t="s">
        <v>20</v>
      </c>
      <c r="J46" s="8">
        <v>2</v>
      </c>
      <c r="K46" s="8">
        <v>2</v>
      </c>
      <c r="L46" s="8">
        <v>561.1</v>
      </c>
      <c r="M46" s="6">
        <v>537.1</v>
      </c>
      <c r="N46" s="6">
        <v>537.1</v>
      </c>
      <c r="O46" s="6">
        <v>16</v>
      </c>
      <c r="P46" s="13">
        <f>Лист2!E37</f>
        <v>220595.05999999997</v>
      </c>
      <c r="Q46" s="10">
        <v>0</v>
      </c>
      <c r="R46" s="10">
        <v>0</v>
      </c>
      <c r="S46" s="10">
        <v>0</v>
      </c>
      <c r="T46" s="13">
        <f t="shared" si="3"/>
        <v>220595.05999999997</v>
      </c>
      <c r="U46" s="10">
        <f t="shared" si="4"/>
        <v>410.7150623719977</v>
      </c>
      <c r="V46" s="11">
        <v>43465</v>
      </c>
    </row>
    <row r="47" spans="4:22">
      <c r="D47" s="213" t="s">
        <v>19</v>
      </c>
      <c r="E47" s="214"/>
      <c r="F47" s="214"/>
      <c r="G47" s="214"/>
      <c r="H47" s="214"/>
      <c r="I47" s="214"/>
      <c r="J47" s="214"/>
      <c r="K47" s="215"/>
      <c r="L47" s="19">
        <f>SUM(L38:L46)</f>
        <v>8209.9</v>
      </c>
      <c r="M47" s="19">
        <f t="shared" ref="M47:T47" si="5">SUM(M38:M46)</f>
        <v>6231.0300000000007</v>
      </c>
      <c r="N47" s="19">
        <f t="shared" si="5"/>
        <v>6231.0300000000007</v>
      </c>
      <c r="O47" s="19">
        <f t="shared" si="5"/>
        <v>224</v>
      </c>
      <c r="P47" s="19">
        <f t="shared" si="5"/>
        <v>4651265.5099999988</v>
      </c>
      <c r="Q47" s="19">
        <f t="shared" si="5"/>
        <v>0</v>
      </c>
      <c r="R47" s="19">
        <f t="shared" si="5"/>
        <v>0</v>
      </c>
      <c r="S47" s="19">
        <f t="shared" si="5"/>
        <v>0</v>
      </c>
      <c r="T47" s="19">
        <f t="shared" si="5"/>
        <v>4651265.5099999988</v>
      </c>
      <c r="U47" s="17"/>
      <c r="V47" s="19"/>
    </row>
    <row r="48" spans="4:22">
      <c r="D48" s="213" t="s">
        <v>30</v>
      </c>
      <c r="E48" s="216"/>
      <c r="F48" s="216"/>
      <c r="G48" s="216"/>
      <c r="H48" s="216"/>
      <c r="I48" s="216"/>
      <c r="J48" s="216"/>
      <c r="K48" s="216"/>
      <c r="L48" s="216"/>
      <c r="M48" s="216"/>
      <c r="N48" s="216"/>
      <c r="O48" s="216"/>
      <c r="P48" s="216"/>
      <c r="Q48" s="216"/>
      <c r="R48" s="216"/>
      <c r="S48" s="216"/>
      <c r="T48" s="216"/>
      <c r="U48" s="216"/>
      <c r="V48" s="217"/>
    </row>
    <row r="49" spans="4:22">
      <c r="D49" s="213" t="s">
        <v>7</v>
      </c>
      <c r="E49" s="214"/>
      <c r="F49" s="214"/>
      <c r="G49" s="214"/>
      <c r="H49" s="214"/>
      <c r="I49" s="214"/>
      <c r="J49" s="214"/>
      <c r="K49" s="214"/>
      <c r="L49" s="214"/>
      <c r="M49" s="214"/>
      <c r="N49" s="214"/>
      <c r="O49" s="214"/>
      <c r="P49" s="214"/>
      <c r="Q49" s="214"/>
      <c r="R49" s="214"/>
      <c r="S49" s="214"/>
      <c r="T49" s="214"/>
      <c r="U49" s="214"/>
      <c r="V49" s="215"/>
    </row>
    <row r="50" spans="4:22" ht="21">
      <c r="D50" s="46">
        <v>1</v>
      </c>
      <c r="E50" s="206" t="s">
        <v>85</v>
      </c>
      <c r="F50" s="26" t="s">
        <v>135</v>
      </c>
      <c r="G50" s="18">
        <v>1964</v>
      </c>
      <c r="H50" s="6"/>
      <c r="I50" s="9" t="s">
        <v>20</v>
      </c>
      <c r="J50" s="6">
        <v>2</v>
      </c>
      <c r="K50" s="18">
        <v>2</v>
      </c>
      <c r="L50" s="6">
        <v>1072.3</v>
      </c>
      <c r="M50" s="6">
        <v>712.9</v>
      </c>
      <c r="N50" s="8">
        <v>634.1</v>
      </c>
      <c r="O50" s="18">
        <v>17</v>
      </c>
      <c r="P50" s="13">
        <f>Лист2!E46</f>
        <v>148740</v>
      </c>
      <c r="Q50" s="10">
        <v>0</v>
      </c>
      <c r="R50" s="10">
        <v>0</v>
      </c>
      <c r="S50" s="10">
        <v>0</v>
      </c>
      <c r="T50" s="13">
        <f t="shared" ref="T50:T74" si="6">P50</f>
        <v>148740</v>
      </c>
      <c r="U50" s="10">
        <f>P50/M50</f>
        <v>208.64076308037593</v>
      </c>
      <c r="V50" s="11">
        <v>43830</v>
      </c>
    </row>
    <row r="51" spans="4:22" ht="21">
      <c r="D51" s="46">
        <v>2</v>
      </c>
      <c r="E51" s="206" t="s">
        <v>86</v>
      </c>
      <c r="F51" s="26" t="s">
        <v>135</v>
      </c>
      <c r="G51" s="18">
        <v>1966</v>
      </c>
      <c r="H51" s="6"/>
      <c r="I51" s="9" t="s">
        <v>20</v>
      </c>
      <c r="J51" s="6">
        <v>2</v>
      </c>
      <c r="K51" s="18">
        <v>2</v>
      </c>
      <c r="L51" s="6">
        <v>679.6</v>
      </c>
      <c r="M51" s="6">
        <v>630.79999999999995</v>
      </c>
      <c r="N51" s="8">
        <v>630.79999999999995</v>
      </c>
      <c r="O51" s="18">
        <v>27</v>
      </c>
      <c r="P51" s="13">
        <f>Лист2!E47</f>
        <v>579361</v>
      </c>
      <c r="Q51" s="10">
        <v>0</v>
      </c>
      <c r="R51" s="10">
        <v>0</v>
      </c>
      <c r="S51" s="10">
        <v>0</v>
      </c>
      <c r="T51" s="13">
        <f t="shared" si="6"/>
        <v>579361</v>
      </c>
      <c r="U51" s="10">
        <f t="shared" ref="U51:U74" si="7">P51/M51</f>
        <v>918.4543436905517</v>
      </c>
      <c r="V51" s="11">
        <v>43830</v>
      </c>
    </row>
    <row r="52" spans="4:22" ht="21">
      <c r="D52" s="46">
        <v>3</v>
      </c>
      <c r="E52" s="206" t="s">
        <v>87</v>
      </c>
      <c r="F52" s="26" t="s">
        <v>135</v>
      </c>
      <c r="G52" s="18">
        <v>1945</v>
      </c>
      <c r="H52" s="6"/>
      <c r="I52" s="9" t="s">
        <v>20</v>
      </c>
      <c r="J52" s="6">
        <v>2</v>
      </c>
      <c r="K52" s="18">
        <v>2</v>
      </c>
      <c r="L52" s="6">
        <v>1026.0999999999999</v>
      </c>
      <c r="M52" s="6">
        <v>313.5</v>
      </c>
      <c r="N52" s="8">
        <v>313.5</v>
      </c>
      <c r="O52" s="18">
        <v>15</v>
      </c>
      <c r="P52" s="13">
        <f>Лист2!E48</f>
        <v>1573925</v>
      </c>
      <c r="Q52" s="10">
        <v>0</v>
      </c>
      <c r="R52" s="10">
        <v>0</v>
      </c>
      <c r="S52" s="10">
        <v>0</v>
      </c>
      <c r="T52" s="13">
        <f t="shared" si="6"/>
        <v>1573925</v>
      </c>
      <c r="U52" s="10">
        <f t="shared" si="7"/>
        <v>5020.4944178628393</v>
      </c>
      <c r="V52" s="11">
        <v>43830</v>
      </c>
    </row>
    <row r="53" spans="4:22" ht="21">
      <c r="D53" s="47">
        <v>4</v>
      </c>
      <c r="E53" s="206" t="s">
        <v>88</v>
      </c>
      <c r="F53" s="26" t="s">
        <v>135</v>
      </c>
      <c r="G53" s="20">
        <v>1968</v>
      </c>
      <c r="H53" s="4"/>
      <c r="I53" s="9" t="s">
        <v>20</v>
      </c>
      <c r="J53" s="4">
        <v>2</v>
      </c>
      <c r="K53" s="20">
        <v>2</v>
      </c>
      <c r="L53" s="4">
        <v>1053.2</v>
      </c>
      <c r="M53" s="4">
        <v>703.7</v>
      </c>
      <c r="N53" s="5">
        <v>703.7</v>
      </c>
      <c r="O53" s="20">
        <v>34</v>
      </c>
      <c r="P53" s="13">
        <f>Лист2!E49</f>
        <v>441720</v>
      </c>
      <c r="Q53" s="10">
        <v>0</v>
      </c>
      <c r="R53" s="10">
        <v>0</v>
      </c>
      <c r="S53" s="10">
        <v>0</v>
      </c>
      <c r="T53" s="21">
        <f t="shared" si="6"/>
        <v>441720</v>
      </c>
      <c r="U53" s="10">
        <f t="shared" si="7"/>
        <v>627.7106721614324</v>
      </c>
      <c r="V53" s="11">
        <v>43830</v>
      </c>
    </row>
    <row r="54" spans="4:22" ht="21">
      <c r="D54" s="46">
        <v>5</v>
      </c>
      <c r="E54" s="206" t="s">
        <v>89</v>
      </c>
      <c r="F54" s="26" t="s">
        <v>135</v>
      </c>
      <c r="G54" s="18">
        <v>1970</v>
      </c>
      <c r="H54" s="6"/>
      <c r="I54" s="9" t="s">
        <v>20</v>
      </c>
      <c r="J54" s="6">
        <v>2</v>
      </c>
      <c r="K54" s="18">
        <v>2</v>
      </c>
      <c r="L54" s="6">
        <v>750.4</v>
      </c>
      <c r="M54" s="6">
        <v>701.6</v>
      </c>
      <c r="N54" s="8">
        <v>701.6</v>
      </c>
      <c r="O54" s="18">
        <v>24</v>
      </c>
      <c r="P54" s="13">
        <f>Лист2!E50</f>
        <v>364620</v>
      </c>
      <c r="Q54" s="10">
        <v>0</v>
      </c>
      <c r="R54" s="10">
        <v>0</v>
      </c>
      <c r="S54" s="10">
        <v>0</v>
      </c>
      <c r="T54" s="10">
        <f t="shared" si="6"/>
        <v>364620</v>
      </c>
      <c r="U54" s="10">
        <f t="shared" si="7"/>
        <v>519.69783352337515</v>
      </c>
      <c r="V54" s="11">
        <v>43830</v>
      </c>
    </row>
    <row r="55" spans="4:22" ht="21">
      <c r="D55" s="47">
        <v>6</v>
      </c>
      <c r="E55" s="206" t="s">
        <v>90</v>
      </c>
      <c r="F55" s="26" t="s">
        <v>135</v>
      </c>
      <c r="G55" s="20">
        <v>1970</v>
      </c>
      <c r="H55" s="4"/>
      <c r="I55" s="9" t="s">
        <v>20</v>
      </c>
      <c r="J55" s="4">
        <v>2</v>
      </c>
      <c r="K55" s="20">
        <v>2</v>
      </c>
      <c r="L55" s="4">
        <v>1074.3</v>
      </c>
      <c r="M55" s="4">
        <v>687.7</v>
      </c>
      <c r="N55" s="5">
        <v>687.7</v>
      </c>
      <c r="O55" s="20">
        <v>29</v>
      </c>
      <c r="P55" s="13">
        <f>Лист2!E51</f>
        <v>410880</v>
      </c>
      <c r="Q55" s="10">
        <v>0</v>
      </c>
      <c r="R55" s="10">
        <v>0</v>
      </c>
      <c r="S55" s="10">
        <v>0</v>
      </c>
      <c r="T55" s="21">
        <f t="shared" si="6"/>
        <v>410880</v>
      </c>
      <c r="U55" s="10">
        <f t="shared" si="7"/>
        <v>597.46982695942995</v>
      </c>
      <c r="V55" s="11">
        <v>43830</v>
      </c>
    </row>
    <row r="56" spans="4:22" ht="21">
      <c r="D56" s="48">
        <v>7</v>
      </c>
      <c r="E56" s="206" t="s">
        <v>91</v>
      </c>
      <c r="F56" s="26" t="s">
        <v>135</v>
      </c>
      <c r="G56" s="23">
        <v>1970</v>
      </c>
      <c r="H56" s="22"/>
      <c r="I56" s="9" t="s">
        <v>20</v>
      </c>
      <c r="J56" s="22">
        <v>2</v>
      </c>
      <c r="K56" s="23">
        <v>1</v>
      </c>
      <c r="L56" s="22">
        <v>862.9</v>
      </c>
      <c r="M56" s="22">
        <v>670</v>
      </c>
      <c r="N56" s="24">
        <v>670</v>
      </c>
      <c r="O56" s="23">
        <v>34</v>
      </c>
      <c r="P56" s="13">
        <f>Лист2!E52</f>
        <v>395460</v>
      </c>
      <c r="Q56" s="10">
        <v>0</v>
      </c>
      <c r="R56" s="10">
        <v>0</v>
      </c>
      <c r="S56" s="10">
        <v>0</v>
      </c>
      <c r="T56" s="25">
        <f t="shared" si="6"/>
        <v>395460</v>
      </c>
      <c r="U56" s="10">
        <f t="shared" si="7"/>
        <v>590.2388059701492</v>
      </c>
      <c r="V56" s="11">
        <v>43830</v>
      </c>
    </row>
    <row r="57" spans="4:22" ht="21">
      <c r="D57" s="46">
        <v>8</v>
      </c>
      <c r="E57" s="206" t="s">
        <v>92</v>
      </c>
      <c r="F57" s="26" t="s">
        <v>135</v>
      </c>
      <c r="G57" s="18">
        <v>1971</v>
      </c>
      <c r="H57" s="6"/>
      <c r="I57" s="9" t="s">
        <v>20</v>
      </c>
      <c r="J57" s="6">
        <v>2</v>
      </c>
      <c r="K57" s="18">
        <v>2</v>
      </c>
      <c r="L57" s="6">
        <v>1127.7</v>
      </c>
      <c r="M57" s="6">
        <v>735.7</v>
      </c>
      <c r="N57" s="8">
        <v>735.7</v>
      </c>
      <c r="O57" s="18">
        <v>27</v>
      </c>
      <c r="P57" s="13">
        <f>Лист2!E53</f>
        <v>566430</v>
      </c>
      <c r="Q57" s="10">
        <v>0</v>
      </c>
      <c r="R57" s="10">
        <v>0</v>
      </c>
      <c r="S57" s="10">
        <v>0</v>
      </c>
      <c r="T57" s="10">
        <f t="shared" si="6"/>
        <v>566430</v>
      </c>
      <c r="U57" s="10">
        <f t="shared" si="7"/>
        <v>769.919804268044</v>
      </c>
      <c r="V57" s="11">
        <v>43830</v>
      </c>
    </row>
    <row r="58" spans="4:22" ht="21">
      <c r="D58" s="48">
        <v>9</v>
      </c>
      <c r="E58" s="206" t="s">
        <v>93</v>
      </c>
      <c r="F58" s="26" t="s">
        <v>135</v>
      </c>
      <c r="G58" s="23">
        <v>1968</v>
      </c>
      <c r="H58" s="22"/>
      <c r="I58" s="9" t="s">
        <v>20</v>
      </c>
      <c r="J58" s="22">
        <v>2</v>
      </c>
      <c r="K58" s="23">
        <v>2</v>
      </c>
      <c r="L58" s="22">
        <v>635.70000000000005</v>
      </c>
      <c r="M58" s="22">
        <v>586.9</v>
      </c>
      <c r="N58" s="24">
        <v>586.70000000000005</v>
      </c>
      <c r="O58" s="23">
        <v>32</v>
      </c>
      <c r="P58" s="13">
        <f>Лист2!E54</f>
        <v>333780</v>
      </c>
      <c r="Q58" s="10">
        <v>0</v>
      </c>
      <c r="R58" s="10">
        <v>0</v>
      </c>
      <c r="S58" s="10">
        <v>0</v>
      </c>
      <c r="T58" s="25">
        <f t="shared" si="6"/>
        <v>333780</v>
      </c>
      <c r="U58" s="10">
        <f t="shared" si="7"/>
        <v>568.71698756176522</v>
      </c>
      <c r="V58" s="11">
        <v>43830</v>
      </c>
    </row>
    <row r="59" spans="4:22" ht="21">
      <c r="D59" s="46">
        <v>10</v>
      </c>
      <c r="E59" s="206" t="s">
        <v>94</v>
      </c>
      <c r="F59" s="26" t="s">
        <v>135</v>
      </c>
      <c r="G59" s="18">
        <v>1968</v>
      </c>
      <c r="H59" s="6"/>
      <c r="I59" s="9" t="s">
        <v>20</v>
      </c>
      <c r="J59" s="6">
        <v>2</v>
      </c>
      <c r="K59" s="18">
        <v>2</v>
      </c>
      <c r="L59" s="6">
        <v>670.4</v>
      </c>
      <c r="M59" s="6">
        <v>621.6</v>
      </c>
      <c r="N59" s="8">
        <v>621.6</v>
      </c>
      <c r="O59" s="18">
        <v>26</v>
      </c>
      <c r="P59" s="13">
        <f>Лист2!E55</f>
        <v>349200</v>
      </c>
      <c r="Q59" s="10">
        <v>0</v>
      </c>
      <c r="R59" s="10">
        <v>0</v>
      </c>
      <c r="S59" s="10">
        <v>0</v>
      </c>
      <c r="T59" s="10">
        <f t="shared" si="6"/>
        <v>349200</v>
      </c>
      <c r="U59" s="10">
        <f t="shared" si="7"/>
        <v>561.77606177606174</v>
      </c>
      <c r="V59" s="11">
        <v>43830</v>
      </c>
    </row>
    <row r="60" spans="4:22" ht="21">
      <c r="D60" s="48">
        <v>11</v>
      </c>
      <c r="E60" s="206" t="s">
        <v>95</v>
      </c>
      <c r="F60" s="26" t="s">
        <v>135</v>
      </c>
      <c r="G60" s="23">
        <v>1967</v>
      </c>
      <c r="H60" s="22"/>
      <c r="I60" s="9" t="s">
        <v>20</v>
      </c>
      <c r="J60" s="22">
        <v>2</v>
      </c>
      <c r="K60" s="23">
        <v>2</v>
      </c>
      <c r="L60" s="22">
        <v>1016.3</v>
      </c>
      <c r="M60" s="22">
        <v>632</v>
      </c>
      <c r="N60" s="24">
        <v>632</v>
      </c>
      <c r="O60" s="23">
        <v>26</v>
      </c>
      <c r="P60" s="13">
        <f>Лист2!E56</f>
        <v>441720</v>
      </c>
      <c r="Q60" s="10">
        <v>0</v>
      </c>
      <c r="R60" s="10">
        <v>0</v>
      </c>
      <c r="S60" s="10">
        <v>0</v>
      </c>
      <c r="T60" s="25">
        <f t="shared" si="6"/>
        <v>441720</v>
      </c>
      <c r="U60" s="10">
        <f t="shared" si="7"/>
        <v>698.92405063291142</v>
      </c>
      <c r="V60" s="11">
        <v>43830</v>
      </c>
    </row>
    <row r="61" spans="4:22" ht="21">
      <c r="D61" s="46">
        <v>12</v>
      </c>
      <c r="E61" s="206" t="s">
        <v>96</v>
      </c>
      <c r="F61" s="26" t="s">
        <v>135</v>
      </c>
      <c r="G61" s="18">
        <v>1967</v>
      </c>
      <c r="H61" s="6"/>
      <c r="I61" s="9" t="s">
        <v>20</v>
      </c>
      <c r="J61" s="6">
        <v>2</v>
      </c>
      <c r="K61" s="18">
        <v>2</v>
      </c>
      <c r="L61" s="6">
        <v>669.8</v>
      </c>
      <c r="M61" s="6">
        <v>621</v>
      </c>
      <c r="N61" s="8">
        <v>621</v>
      </c>
      <c r="O61" s="18">
        <v>33</v>
      </c>
      <c r="P61" s="13">
        <f>Лист2!E57</f>
        <v>343032</v>
      </c>
      <c r="Q61" s="10">
        <v>0</v>
      </c>
      <c r="R61" s="10">
        <v>0</v>
      </c>
      <c r="S61" s="10">
        <v>0</v>
      </c>
      <c r="T61" s="10">
        <f t="shared" si="6"/>
        <v>343032</v>
      </c>
      <c r="U61" s="10">
        <f t="shared" si="7"/>
        <v>552.38647342995171</v>
      </c>
      <c r="V61" s="11">
        <v>43830</v>
      </c>
    </row>
    <row r="62" spans="4:22" ht="21">
      <c r="D62" s="46">
        <v>13</v>
      </c>
      <c r="E62" s="206" t="s">
        <v>97</v>
      </c>
      <c r="F62" s="26" t="s">
        <v>135</v>
      </c>
      <c r="G62" s="18">
        <v>1968</v>
      </c>
      <c r="H62" s="6"/>
      <c r="I62" s="9" t="s">
        <v>20</v>
      </c>
      <c r="J62" s="6">
        <v>2</v>
      </c>
      <c r="K62" s="18">
        <v>1</v>
      </c>
      <c r="L62" s="6">
        <v>452.5</v>
      </c>
      <c r="M62" s="6">
        <v>359.8</v>
      </c>
      <c r="N62" s="8">
        <v>359.8</v>
      </c>
      <c r="O62" s="18">
        <v>14</v>
      </c>
      <c r="P62" s="13">
        <f>Лист2!E58</f>
        <v>230230</v>
      </c>
      <c r="Q62" s="10">
        <v>0</v>
      </c>
      <c r="R62" s="10">
        <v>0</v>
      </c>
      <c r="S62" s="10">
        <v>0</v>
      </c>
      <c r="T62" s="10">
        <f t="shared" si="6"/>
        <v>230230</v>
      </c>
      <c r="U62" s="10">
        <f t="shared" si="7"/>
        <v>639.88326848249028</v>
      </c>
      <c r="V62" s="11">
        <v>43830</v>
      </c>
    </row>
    <row r="63" spans="4:22" ht="21">
      <c r="D63" s="47">
        <v>14</v>
      </c>
      <c r="E63" s="206" t="s">
        <v>98</v>
      </c>
      <c r="F63" s="26" t="s">
        <v>135</v>
      </c>
      <c r="G63" s="20">
        <v>1965</v>
      </c>
      <c r="H63" s="4"/>
      <c r="I63" s="9" t="s">
        <v>20</v>
      </c>
      <c r="J63" s="4">
        <v>2</v>
      </c>
      <c r="K63" s="20">
        <v>2</v>
      </c>
      <c r="L63" s="4">
        <v>389.8</v>
      </c>
      <c r="M63" s="4">
        <v>341</v>
      </c>
      <c r="N63" s="5">
        <v>341</v>
      </c>
      <c r="O63" s="20">
        <v>14</v>
      </c>
      <c r="P63" s="13">
        <f>Лист2!E59</f>
        <v>222520</v>
      </c>
      <c r="Q63" s="10">
        <v>0</v>
      </c>
      <c r="R63" s="10">
        <v>0</v>
      </c>
      <c r="S63" s="10">
        <v>0</v>
      </c>
      <c r="T63" s="21">
        <f t="shared" si="6"/>
        <v>222520</v>
      </c>
      <c r="U63" s="10">
        <f t="shared" si="7"/>
        <v>652.55131964809379</v>
      </c>
      <c r="V63" s="11">
        <v>43830</v>
      </c>
    </row>
    <row r="64" spans="4:22" ht="21">
      <c r="D64" s="46">
        <v>15</v>
      </c>
      <c r="E64" s="206" t="s">
        <v>99</v>
      </c>
      <c r="F64" s="26" t="s">
        <v>135</v>
      </c>
      <c r="G64" s="18">
        <v>1945</v>
      </c>
      <c r="H64" s="6"/>
      <c r="I64" s="9" t="s">
        <v>20</v>
      </c>
      <c r="J64" s="6">
        <v>3</v>
      </c>
      <c r="K64" s="18">
        <v>3</v>
      </c>
      <c r="L64" s="6">
        <v>1819.3</v>
      </c>
      <c r="M64" s="6">
        <v>1310.1199999999999</v>
      </c>
      <c r="N64" s="8">
        <v>1310.1199999999999</v>
      </c>
      <c r="O64" s="18">
        <v>48</v>
      </c>
      <c r="P64" s="13">
        <f>Лист2!E60</f>
        <v>1814650</v>
      </c>
      <c r="Q64" s="10">
        <v>0</v>
      </c>
      <c r="R64" s="10">
        <v>0</v>
      </c>
      <c r="S64" s="10">
        <v>0</v>
      </c>
      <c r="T64" s="10">
        <f t="shared" si="6"/>
        <v>1814650</v>
      </c>
      <c r="U64" s="10">
        <f t="shared" si="7"/>
        <v>1385.1021280493392</v>
      </c>
      <c r="V64" s="11">
        <v>43830</v>
      </c>
    </row>
    <row r="65" spans="4:26" ht="21">
      <c r="D65" s="47">
        <v>16</v>
      </c>
      <c r="E65" s="206" t="s">
        <v>100</v>
      </c>
      <c r="F65" s="26" t="s">
        <v>135</v>
      </c>
      <c r="G65" s="20">
        <v>1970</v>
      </c>
      <c r="H65" s="4"/>
      <c r="I65" s="9" t="s">
        <v>20</v>
      </c>
      <c r="J65" s="4">
        <v>2</v>
      </c>
      <c r="K65" s="20">
        <v>2</v>
      </c>
      <c r="L65" s="4">
        <v>672.9</v>
      </c>
      <c r="M65" s="4">
        <v>621.1</v>
      </c>
      <c r="N65" s="5">
        <v>621.1</v>
      </c>
      <c r="O65" s="20">
        <v>30</v>
      </c>
      <c r="P65" s="13">
        <f>Лист2!E61</f>
        <v>332179</v>
      </c>
      <c r="Q65" s="10">
        <v>0</v>
      </c>
      <c r="R65" s="10">
        <v>0</v>
      </c>
      <c r="S65" s="10">
        <v>0</v>
      </c>
      <c r="T65" s="21">
        <f t="shared" si="6"/>
        <v>332179</v>
      </c>
      <c r="U65" s="10">
        <f t="shared" si="7"/>
        <v>534.8236998872967</v>
      </c>
      <c r="V65" s="11">
        <v>43830</v>
      </c>
      <c r="X65" s="3" t="s">
        <v>115</v>
      </c>
    </row>
    <row r="66" spans="4:26" ht="0.6" customHeight="1">
      <c r="D66"/>
      <c r="E66"/>
      <c r="F66" s="26" t="s">
        <v>135</v>
      </c>
      <c r="G66"/>
      <c r="H66"/>
      <c r="I66"/>
      <c r="J66"/>
      <c r="K66"/>
      <c r="L66"/>
      <c r="M66"/>
      <c r="N66"/>
      <c r="O66"/>
      <c r="P66" s="13">
        <f>Лист2!E62</f>
        <v>0</v>
      </c>
      <c r="Q66"/>
      <c r="R66"/>
      <c r="S66"/>
      <c r="T66"/>
      <c r="U66" s="10" t="e">
        <f t="shared" si="7"/>
        <v>#DIV/0!</v>
      </c>
      <c r="V66"/>
    </row>
    <row r="67" spans="4:26" ht="21">
      <c r="D67" s="46">
        <v>17</v>
      </c>
      <c r="E67" s="206" t="s">
        <v>101</v>
      </c>
      <c r="F67" s="26" t="s">
        <v>135</v>
      </c>
      <c r="G67" s="8">
        <v>1963</v>
      </c>
      <c r="H67" s="6"/>
      <c r="I67" s="9" t="s">
        <v>20</v>
      </c>
      <c r="J67" s="6">
        <v>2</v>
      </c>
      <c r="K67" s="6">
        <v>1</v>
      </c>
      <c r="L67" s="6">
        <v>373.5</v>
      </c>
      <c r="M67" s="6">
        <v>263.2</v>
      </c>
      <c r="N67" s="6">
        <v>263.2</v>
      </c>
      <c r="O67" s="6">
        <v>4</v>
      </c>
      <c r="P67" s="13">
        <f>Лист2!E63</f>
        <v>145125</v>
      </c>
      <c r="Q67" s="10">
        <v>0</v>
      </c>
      <c r="R67" s="10">
        <v>0</v>
      </c>
      <c r="S67" s="10">
        <v>0</v>
      </c>
      <c r="T67" s="10">
        <f t="shared" si="6"/>
        <v>145125</v>
      </c>
      <c r="U67" s="10">
        <f t="shared" si="7"/>
        <v>551.38677811550156</v>
      </c>
      <c r="V67" s="11">
        <v>43830</v>
      </c>
    </row>
    <row r="68" spans="4:26" ht="21">
      <c r="D68" s="46">
        <v>18</v>
      </c>
      <c r="E68" s="206" t="s">
        <v>102</v>
      </c>
      <c r="F68" s="26" t="s">
        <v>135</v>
      </c>
      <c r="G68" s="18">
        <v>1964</v>
      </c>
      <c r="H68" s="6"/>
      <c r="I68" s="9" t="s">
        <v>20</v>
      </c>
      <c r="J68" s="6">
        <v>2</v>
      </c>
      <c r="K68" s="18">
        <v>2</v>
      </c>
      <c r="L68" s="6">
        <v>774</v>
      </c>
      <c r="M68" s="6">
        <v>591.79999999999995</v>
      </c>
      <c r="N68" s="8">
        <v>591.79999999999995</v>
      </c>
      <c r="O68" s="18">
        <v>22</v>
      </c>
      <c r="P68" s="13">
        <f>Лист2!E64</f>
        <v>299502</v>
      </c>
      <c r="Q68" s="10">
        <v>0</v>
      </c>
      <c r="R68" s="10">
        <v>0</v>
      </c>
      <c r="S68" s="10">
        <v>0</v>
      </c>
      <c r="T68" s="10">
        <f t="shared" si="6"/>
        <v>299502</v>
      </c>
      <c r="U68" s="10">
        <f t="shared" si="7"/>
        <v>506.08651571476855</v>
      </c>
      <c r="V68" s="11">
        <v>43830</v>
      </c>
    </row>
    <row r="69" spans="4:26" ht="21">
      <c r="D69" s="47">
        <v>19</v>
      </c>
      <c r="E69" s="206" t="s">
        <v>103</v>
      </c>
      <c r="F69" s="26" t="s">
        <v>135</v>
      </c>
      <c r="G69" s="20">
        <v>1965</v>
      </c>
      <c r="H69" s="4"/>
      <c r="I69" s="9" t="s">
        <v>20</v>
      </c>
      <c r="J69" s="4">
        <v>2</v>
      </c>
      <c r="K69" s="20">
        <v>1</v>
      </c>
      <c r="L69" s="4">
        <v>366.4</v>
      </c>
      <c r="M69" s="4">
        <v>224.3</v>
      </c>
      <c r="N69" s="5">
        <v>224.3</v>
      </c>
      <c r="O69" s="20">
        <v>12</v>
      </c>
      <c r="P69" s="13">
        <f>Лист2!E65</f>
        <v>565331</v>
      </c>
      <c r="Q69" s="10">
        <v>0</v>
      </c>
      <c r="R69" s="10">
        <v>0</v>
      </c>
      <c r="S69" s="10">
        <v>0</v>
      </c>
      <c r="T69" s="21">
        <f t="shared" si="6"/>
        <v>565331</v>
      </c>
      <c r="U69" s="10">
        <f t="shared" si="7"/>
        <v>2520.4235399019171</v>
      </c>
      <c r="V69" s="11">
        <v>43830</v>
      </c>
    </row>
    <row r="70" spans="4:26" ht="21">
      <c r="D70" s="46">
        <v>20</v>
      </c>
      <c r="E70" s="207" t="s">
        <v>104</v>
      </c>
      <c r="F70" s="26" t="s">
        <v>135</v>
      </c>
      <c r="G70" s="18">
        <v>1967</v>
      </c>
      <c r="H70" s="6"/>
      <c r="I70" s="9" t="s">
        <v>20</v>
      </c>
      <c r="J70" s="6">
        <v>2</v>
      </c>
      <c r="K70" s="18">
        <v>1</v>
      </c>
      <c r="L70" s="6">
        <v>378.2</v>
      </c>
      <c r="M70" s="6">
        <v>232.5</v>
      </c>
      <c r="N70" s="8">
        <v>232.5</v>
      </c>
      <c r="O70" s="18">
        <v>16</v>
      </c>
      <c r="P70" s="13">
        <f>Лист2!E66</f>
        <v>528987</v>
      </c>
      <c r="Q70" s="10">
        <v>0</v>
      </c>
      <c r="R70" s="10">
        <v>0</v>
      </c>
      <c r="S70" s="10">
        <v>0</v>
      </c>
      <c r="T70" s="10">
        <f t="shared" si="6"/>
        <v>528987</v>
      </c>
      <c r="U70" s="10">
        <f t="shared" si="7"/>
        <v>2275.2129032258063</v>
      </c>
      <c r="V70" s="11">
        <v>43830</v>
      </c>
    </row>
    <row r="71" spans="4:26" ht="21">
      <c r="D71" s="46">
        <v>21</v>
      </c>
      <c r="E71" s="207" t="s">
        <v>105</v>
      </c>
      <c r="F71" s="26" t="s">
        <v>135</v>
      </c>
      <c r="G71" s="18">
        <v>1967</v>
      </c>
      <c r="H71" s="6"/>
      <c r="I71" s="9" t="s">
        <v>20</v>
      </c>
      <c r="J71" s="6">
        <v>2</v>
      </c>
      <c r="K71" s="18">
        <v>1</v>
      </c>
      <c r="L71" s="6">
        <v>376.1</v>
      </c>
      <c r="M71" s="6">
        <v>227.6</v>
      </c>
      <c r="N71" s="8">
        <v>227.6</v>
      </c>
      <c r="O71" s="18">
        <v>18</v>
      </c>
      <c r="P71" s="13">
        <f>Лист2!E67</f>
        <v>560373</v>
      </c>
      <c r="Q71" s="10">
        <v>0</v>
      </c>
      <c r="R71" s="10">
        <v>0</v>
      </c>
      <c r="S71" s="10">
        <v>0</v>
      </c>
      <c r="T71" s="10">
        <f t="shared" si="6"/>
        <v>560373</v>
      </c>
      <c r="U71" s="10">
        <f t="shared" si="7"/>
        <v>2462.0957820738136</v>
      </c>
      <c r="V71" s="11">
        <v>43830</v>
      </c>
    </row>
    <row r="72" spans="4:26" ht="21">
      <c r="D72" s="46">
        <v>22</v>
      </c>
      <c r="E72" s="207" t="s">
        <v>106</v>
      </c>
      <c r="F72" s="26" t="s">
        <v>135</v>
      </c>
      <c r="G72" s="18">
        <v>1965</v>
      </c>
      <c r="H72" s="6"/>
      <c r="I72" s="9" t="s">
        <v>20</v>
      </c>
      <c r="J72" s="6">
        <v>2</v>
      </c>
      <c r="K72" s="18">
        <v>1</v>
      </c>
      <c r="L72" s="6">
        <v>455.4</v>
      </c>
      <c r="M72" s="6">
        <v>204.1</v>
      </c>
      <c r="N72" s="8">
        <v>204.1</v>
      </c>
      <c r="O72" s="18">
        <v>16</v>
      </c>
      <c r="P72" s="13">
        <f>Лист2!E68</f>
        <v>560373</v>
      </c>
      <c r="Q72" s="10">
        <v>0</v>
      </c>
      <c r="R72" s="10">
        <v>0</v>
      </c>
      <c r="S72" s="10">
        <v>0</v>
      </c>
      <c r="T72" s="10">
        <f t="shared" si="6"/>
        <v>560373</v>
      </c>
      <c r="U72" s="10">
        <f t="shared" si="7"/>
        <v>2745.5805977462028</v>
      </c>
      <c r="V72" s="11">
        <v>43830</v>
      </c>
    </row>
    <row r="73" spans="4:26" ht="21">
      <c r="D73" s="47">
        <v>23</v>
      </c>
      <c r="E73" s="207" t="s">
        <v>107</v>
      </c>
      <c r="F73" s="26" t="s">
        <v>135</v>
      </c>
      <c r="G73" s="20">
        <v>1965</v>
      </c>
      <c r="H73" s="4"/>
      <c r="I73" s="9" t="s">
        <v>20</v>
      </c>
      <c r="J73" s="4">
        <v>2</v>
      </c>
      <c r="K73" s="20">
        <v>1</v>
      </c>
      <c r="L73" s="4">
        <v>263.7</v>
      </c>
      <c r="M73" s="4">
        <v>145.6</v>
      </c>
      <c r="N73" s="5">
        <v>145.6</v>
      </c>
      <c r="O73" s="20">
        <v>4</v>
      </c>
      <c r="P73" s="13">
        <f>Лист2!E69</f>
        <v>512770</v>
      </c>
      <c r="Q73" s="10">
        <v>0</v>
      </c>
      <c r="R73" s="10">
        <v>0</v>
      </c>
      <c r="S73" s="10">
        <v>0</v>
      </c>
      <c r="T73" s="21">
        <f t="shared" si="6"/>
        <v>512770</v>
      </c>
      <c r="U73" s="10">
        <f t="shared" si="7"/>
        <v>3521.7719780219782</v>
      </c>
      <c r="V73" s="11">
        <v>43830</v>
      </c>
    </row>
    <row r="74" spans="4:26" ht="21" customHeight="1">
      <c r="D74" s="46">
        <v>24</v>
      </c>
      <c r="E74" s="206" t="s">
        <v>108</v>
      </c>
      <c r="F74" s="26" t="s">
        <v>135</v>
      </c>
      <c r="G74" s="18">
        <v>1969</v>
      </c>
      <c r="H74" s="6"/>
      <c r="I74" s="9" t="s">
        <v>20</v>
      </c>
      <c r="J74" s="6">
        <v>2</v>
      </c>
      <c r="K74" s="18">
        <v>1</v>
      </c>
      <c r="L74" s="6">
        <v>1178.4000000000001</v>
      </c>
      <c r="M74" s="6">
        <v>701.9</v>
      </c>
      <c r="N74" s="8">
        <v>701.9</v>
      </c>
      <c r="O74" s="18">
        <v>39</v>
      </c>
      <c r="P74" s="13">
        <f>Лист2!E70</f>
        <v>141554</v>
      </c>
      <c r="Q74" s="10">
        <v>0</v>
      </c>
      <c r="R74" s="10">
        <v>0</v>
      </c>
      <c r="S74" s="10">
        <v>0</v>
      </c>
      <c r="T74" s="10">
        <f t="shared" si="6"/>
        <v>141554</v>
      </c>
      <c r="U74" s="10">
        <f t="shared" si="7"/>
        <v>201.67260293489102</v>
      </c>
      <c r="V74" s="11">
        <v>43830</v>
      </c>
    </row>
    <row r="75" spans="4:26" ht="18.75" customHeight="1">
      <c r="D75" s="213" t="s">
        <v>19</v>
      </c>
      <c r="E75" s="214"/>
      <c r="F75" s="214"/>
      <c r="G75" s="214"/>
      <c r="H75" s="214"/>
      <c r="I75" s="214"/>
      <c r="J75" s="214"/>
      <c r="K75" s="215"/>
      <c r="L75" s="15">
        <f>SUM(L50:L74)</f>
        <v>18138.899999999998</v>
      </c>
      <c r="M75" s="15">
        <f t="shared" ref="M75:T75" si="8">SUM(M50:M74)</f>
        <v>12840.42</v>
      </c>
      <c r="N75" s="15">
        <f t="shared" si="8"/>
        <v>12761.42</v>
      </c>
      <c r="O75" s="15">
        <f t="shared" si="8"/>
        <v>561</v>
      </c>
      <c r="P75" s="15">
        <f t="shared" si="8"/>
        <v>11862462</v>
      </c>
      <c r="Q75" s="15">
        <f t="shared" si="8"/>
        <v>0</v>
      </c>
      <c r="R75" s="15">
        <f t="shared" si="8"/>
        <v>0</v>
      </c>
      <c r="S75" s="15">
        <f t="shared" si="8"/>
        <v>0</v>
      </c>
      <c r="T75" s="15">
        <f t="shared" si="8"/>
        <v>11862462</v>
      </c>
      <c r="U75" s="15"/>
      <c r="V75" s="15"/>
      <c r="W75" s="35"/>
      <c r="X75" s="35"/>
      <c r="Y75" s="35"/>
      <c r="Z75" s="35"/>
    </row>
    <row r="76" spans="4:26" ht="36.75" customHeight="1">
      <c r="D76" s="218"/>
      <c r="E76" s="218"/>
      <c r="F76" s="218"/>
      <c r="G76" s="218"/>
      <c r="H76" s="218"/>
      <c r="I76" s="218"/>
      <c r="J76" s="218"/>
      <c r="K76" s="218"/>
      <c r="L76" s="218"/>
      <c r="M76" s="28"/>
      <c r="N76" s="34"/>
      <c r="O76" s="28"/>
      <c r="P76" s="44"/>
      <c r="Q76" s="44"/>
      <c r="R76" s="44"/>
      <c r="S76" s="208"/>
      <c r="T76" s="208"/>
      <c r="U76" s="208"/>
      <c r="V76" s="208"/>
      <c r="W76" s="50"/>
      <c r="X76" s="50"/>
      <c r="Y76" s="50"/>
    </row>
    <row r="77" spans="4:26" ht="15.75" customHeight="1">
      <c r="D77" s="219"/>
      <c r="E77" s="219"/>
      <c r="F77" s="219"/>
      <c r="G77" s="219"/>
      <c r="H77" s="219"/>
      <c r="I77" s="219"/>
      <c r="J77" s="219"/>
      <c r="K77" s="219"/>
      <c r="L77" s="219"/>
      <c r="M77" s="28"/>
      <c r="N77" s="29"/>
      <c r="O77" s="28"/>
      <c r="P77" s="44"/>
      <c r="Q77" s="44"/>
      <c r="R77" s="44"/>
      <c r="S77" s="209"/>
      <c r="T77" s="209"/>
      <c r="U77" s="209"/>
      <c r="V77" s="209"/>
      <c r="W77" s="51"/>
      <c r="X77" s="51"/>
      <c r="Y77" s="51"/>
    </row>
    <row r="78" spans="4:26" ht="15" customHeight="1">
      <c r="D78" s="219"/>
      <c r="E78" s="219"/>
      <c r="F78" s="219"/>
      <c r="G78" s="219"/>
      <c r="H78" s="219"/>
      <c r="I78" s="219"/>
      <c r="J78" s="219"/>
      <c r="K78" s="219"/>
      <c r="L78" s="219"/>
      <c r="M78"/>
      <c r="N78"/>
      <c r="O78"/>
      <c r="P78" s="45"/>
      <c r="Q78" s="45"/>
      <c r="R78" s="45"/>
      <c r="S78" s="209"/>
      <c r="T78" s="209"/>
      <c r="U78" s="209"/>
      <c r="V78" s="209"/>
      <c r="W78" s="51"/>
      <c r="X78" s="51"/>
      <c r="Y78" s="51"/>
    </row>
  </sheetData>
  <mergeCells count="37">
    <mergeCell ref="Q1:V8"/>
    <mergeCell ref="U9:V9"/>
    <mergeCell ref="C11:V14"/>
    <mergeCell ref="AB17:AF21"/>
    <mergeCell ref="E10:V10"/>
    <mergeCell ref="F15:F21"/>
    <mergeCell ref="D49:V49"/>
    <mergeCell ref="U15:U20"/>
    <mergeCell ref="D37:V37"/>
    <mergeCell ref="D47:K47"/>
    <mergeCell ref="D48:V48"/>
    <mergeCell ref="E15:E21"/>
    <mergeCell ref="P15:T15"/>
    <mergeCell ref="L15:L19"/>
    <mergeCell ref="Q17:Q20"/>
    <mergeCell ref="Q16:T16"/>
    <mergeCell ref="J15:J21"/>
    <mergeCell ref="K15:K21"/>
    <mergeCell ref="P16:P20"/>
    <mergeCell ref="R17:R20"/>
    <mergeCell ref="S17:S20"/>
    <mergeCell ref="S76:V78"/>
    <mergeCell ref="T17:T20"/>
    <mergeCell ref="D35:K35"/>
    <mergeCell ref="D24:V24"/>
    <mergeCell ref="D23:K23"/>
    <mergeCell ref="D76:L78"/>
    <mergeCell ref="D75:K75"/>
    <mergeCell ref="V15:V21"/>
    <mergeCell ref="O15:O20"/>
    <mergeCell ref="G15:H16"/>
    <mergeCell ref="G17:G21"/>
    <mergeCell ref="H17:H21"/>
    <mergeCell ref="M15:N16"/>
    <mergeCell ref="M17:M20"/>
    <mergeCell ref="N17:N20"/>
    <mergeCell ref="I15:I21"/>
  </mergeCells>
  <printOptions horizontalCentered="1"/>
  <pageMargins left="0.51181102362204722" right="0" top="0.74803149606299213" bottom="0.74803149606299213" header="0.31496062992125984" footer="0.31496062992125984"/>
  <pageSetup paperSize="9" fitToHeight="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Y80"/>
  <sheetViews>
    <sheetView showGridLines="0" zoomScale="136" zoomScaleNormal="136" workbookViewId="0">
      <selection activeCell="E46" sqref="E46"/>
    </sheetView>
  </sheetViews>
  <sheetFormatPr defaultRowHeight="15"/>
  <cols>
    <col min="2" max="2" width="3.7109375" customWidth="1"/>
    <col min="3" max="3" width="4.42578125" customWidth="1"/>
    <col min="4" max="4" width="15.140625" customWidth="1"/>
    <col min="5" max="5" width="10" customWidth="1"/>
    <col min="6" max="6" width="8.85546875" customWidth="1"/>
    <col min="7" max="7" width="3.85546875" customWidth="1"/>
    <col min="8" max="8" width="4.42578125" customWidth="1"/>
    <col min="9" max="9" width="5.28515625" customWidth="1"/>
    <col min="10" max="10" width="8.140625" customWidth="1"/>
    <col min="11" max="11" width="5.5703125" customWidth="1"/>
    <col min="12" max="12" width="7.5703125" customWidth="1"/>
    <col min="13" max="13" width="5.5703125" customWidth="1"/>
    <col min="14" max="14" width="8.28515625" customWidth="1"/>
    <col min="15" max="15" width="5.5703125" customWidth="1"/>
    <col min="16" max="16" width="7.5703125" customWidth="1"/>
    <col min="17" max="17" width="4.7109375" customWidth="1"/>
    <col min="18" max="18" width="4.28515625" customWidth="1"/>
    <col min="19" max="19" width="4.140625" customWidth="1"/>
    <col min="20" max="20" width="4.5703125" customWidth="1"/>
    <col min="21" max="21" width="4.7109375" customWidth="1"/>
    <col min="22" max="22" width="3.7109375" customWidth="1"/>
  </cols>
  <sheetData>
    <row r="1" spans="2:23" ht="21" customHeight="1"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265" t="s">
        <v>72</v>
      </c>
      <c r="U1" s="265"/>
      <c r="V1" s="265"/>
      <c r="W1" s="55"/>
    </row>
    <row r="2" spans="2:23" ht="18.75">
      <c r="C2" s="278" t="s">
        <v>131</v>
      </c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  <c r="S2" s="279"/>
      <c r="T2" s="279"/>
      <c r="U2" s="279"/>
      <c r="V2" s="279"/>
      <c r="W2" s="279"/>
    </row>
    <row r="3" spans="2:23" ht="2.25" customHeight="1">
      <c r="B3" s="28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5"/>
    </row>
    <row r="4" spans="2:23" ht="20.25" customHeight="1">
      <c r="B4" s="30"/>
      <c r="C4" s="252" t="s">
        <v>31</v>
      </c>
      <c r="D4" s="266" t="s">
        <v>2</v>
      </c>
      <c r="E4" s="269" t="s">
        <v>32</v>
      </c>
      <c r="F4" s="274" t="s">
        <v>33</v>
      </c>
      <c r="G4" s="250"/>
      <c r="H4" s="250"/>
      <c r="I4" s="250"/>
      <c r="J4" s="250"/>
      <c r="K4" s="250"/>
      <c r="L4" s="250"/>
      <c r="M4" s="250"/>
      <c r="N4" s="250"/>
      <c r="O4" s="250"/>
      <c r="P4" s="251"/>
      <c r="Q4" s="249" t="s">
        <v>111</v>
      </c>
      <c r="R4" s="250"/>
      <c r="S4" s="250"/>
      <c r="T4" s="250"/>
      <c r="U4" s="250"/>
      <c r="V4" s="251"/>
      <c r="W4" s="55"/>
    </row>
    <row r="5" spans="2:23">
      <c r="B5" s="30"/>
      <c r="C5" s="273"/>
      <c r="D5" s="267"/>
      <c r="E5" s="267"/>
      <c r="F5" s="269" t="s">
        <v>34</v>
      </c>
      <c r="G5" s="258" t="s">
        <v>35</v>
      </c>
      <c r="H5" s="259"/>
      <c r="I5" s="258" t="s">
        <v>73</v>
      </c>
      <c r="J5" s="259"/>
      <c r="K5" s="258" t="s">
        <v>128</v>
      </c>
      <c r="L5" s="259"/>
      <c r="M5" s="258" t="s">
        <v>74</v>
      </c>
      <c r="N5" s="259"/>
      <c r="O5" s="258" t="s">
        <v>75</v>
      </c>
      <c r="P5" s="259"/>
      <c r="Q5" s="258" t="s">
        <v>116</v>
      </c>
      <c r="R5" s="259"/>
      <c r="S5" s="254" t="s">
        <v>36</v>
      </c>
      <c r="T5" s="255"/>
      <c r="U5" s="252" t="s">
        <v>37</v>
      </c>
      <c r="V5" s="269" t="s">
        <v>38</v>
      </c>
      <c r="W5" s="55"/>
    </row>
    <row r="6" spans="2:23" ht="55.5" customHeight="1">
      <c r="B6" s="30"/>
      <c r="C6" s="253"/>
      <c r="D6" s="268"/>
      <c r="E6" s="268"/>
      <c r="F6" s="268"/>
      <c r="G6" s="260"/>
      <c r="H6" s="261"/>
      <c r="I6" s="260"/>
      <c r="J6" s="261"/>
      <c r="K6" s="260"/>
      <c r="L6" s="261"/>
      <c r="M6" s="260"/>
      <c r="N6" s="261"/>
      <c r="O6" s="260"/>
      <c r="P6" s="261"/>
      <c r="Q6" s="260"/>
      <c r="R6" s="261"/>
      <c r="S6" s="256"/>
      <c r="T6" s="257"/>
      <c r="U6" s="253"/>
      <c r="V6" s="268"/>
      <c r="W6" s="55"/>
    </row>
    <row r="7" spans="2:23">
      <c r="B7" s="30"/>
      <c r="C7" s="43"/>
      <c r="D7" s="43"/>
      <c r="E7" s="43" t="s">
        <v>17</v>
      </c>
      <c r="F7" s="43" t="s">
        <v>17</v>
      </c>
      <c r="G7" s="43" t="s">
        <v>41</v>
      </c>
      <c r="H7" s="53" t="s">
        <v>17</v>
      </c>
      <c r="I7" s="43" t="s">
        <v>11</v>
      </c>
      <c r="J7" s="53" t="s">
        <v>17</v>
      </c>
      <c r="K7" s="43" t="s">
        <v>11</v>
      </c>
      <c r="L7" s="53" t="s">
        <v>17</v>
      </c>
      <c r="M7" s="43" t="s">
        <v>11</v>
      </c>
      <c r="N7" s="53" t="s">
        <v>17</v>
      </c>
      <c r="O7" s="43" t="s">
        <v>42</v>
      </c>
      <c r="P7" s="53" t="s">
        <v>17</v>
      </c>
      <c r="Q7" s="43" t="s">
        <v>11</v>
      </c>
      <c r="R7" s="53" t="s">
        <v>17</v>
      </c>
      <c r="S7" s="43" t="s">
        <v>11</v>
      </c>
      <c r="T7" s="53" t="s">
        <v>17</v>
      </c>
      <c r="U7" s="43" t="s">
        <v>17</v>
      </c>
      <c r="V7" s="53" t="s">
        <v>17</v>
      </c>
      <c r="W7" s="55"/>
    </row>
    <row r="8" spans="2:23">
      <c r="B8" s="30"/>
      <c r="C8" s="43">
        <v>1</v>
      </c>
      <c r="D8" s="43">
        <v>2</v>
      </c>
      <c r="E8" s="43">
        <v>3</v>
      </c>
      <c r="F8" s="43">
        <v>4</v>
      </c>
      <c r="G8" s="43">
        <v>5</v>
      </c>
      <c r="H8" s="53">
        <v>6</v>
      </c>
      <c r="I8" s="43">
        <v>7</v>
      </c>
      <c r="J8" s="53">
        <v>8</v>
      </c>
      <c r="K8" s="43">
        <v>9</v>
      </c>
      <c r="L8" s="53">
        <v>10</v>
      </c>
      <c r="M8" s="43">
        <v>11</v>
      </c>
      <c r="N8" s="53">
        <v>12</v>
      </c>
      <c r="O8" s="43">
        <v>13</v>
      </c>
      <c r="P8" s="53">
        <v>14</v>
      </c>
      <c r="Q8" s="43">
        <v>15</v>
      </c>
      <c r="R8" s="53">
        <v>16</v>
      </c>
      <c r="S8" s="43">
        <v>17</v>
      </c>
      <c r="T8" s="53">
        <v>18</v>
      </c>
      <c r="U8" s="43">
        <v>19</v>
      </c>
      <c r="V8" s="53">
        <v>20</v>
      </c>
      <c r="W8" s="55"/>
    </row>
    <row r="9" spans="2:23">
      <c r="B9" s="30"/>
      <c r="C9" s="270" t="s">
        <v>39</v>
      </c>
      <c r="D9" s="271"/>
      <c r="E9" s="271"/>
      <c r="F9" s="271"/>
      <c r="G9" s="271"/>
      <c r="H9" s="271"/>
      <c r="I9" s="271"/>
      <c r="J9" s="271"/>
      <c r="K9" s="271"/>
      <c r="L9" s="271"/>
      <c r="M9" s="271"/>
      <c r="N9" s="271"/>
      <c r="O9" s="271"/>
      <c r="P9" s="271"/>
      <c r="Q9" s="271"/>
      <c r="R9" s="271"/>
      <c r="S9" s="271"/>
      <c r="T9" s="271"/>
      <c r="U9" s="271"/>
      <c r="V9" s="272"/>
      <c r="W9" s="55"/>
    </row>
    <row r="10" spans="2:23" ht="15" customHeight="1">
      <c r="B10" s="30"/>
      <c r="C10" s="275" t="s">
        <v>44</v>
      </c>
      <c r="D10" s="276"/>
      <c r="E10" s="276"/>
      <c r="F10" s="276"/>
      <c r="G10" s="276"/>
      <c r="H10" s="276"/>
      <c r="I10" s="57"/>
      <c r="J10" s="58">
        <v>3246.18</v>
      </c>
      <c r="K10" s="58"/>
      <c r="L10" s="58">
        <v>1572.23</v>
      </c>
      <c r="M10" s="58"/>
      <c r="N10" s="58">
        <v>2796.6</v>
      </c>
      <c r="O10" s="58"/>
      <c r="P10" s="58">
        <v>1440.61</v>
      </c>
      <c r="Q10" s="57"/>
      <c r="R10" s="57"/>
      <c r="S10" s="57"/>
      <c r="T10" s="57"/>
      <c r="U10" s="57"/>
      <c r="V10" s="59"/>
      <c r="W10" s="55"/>
    </row>
    <row r="11" spans="2:23" ht="18">
      <c r="B11" s="30"/>
      <c r="C11" s="36">
        <v>1</v>
      </c>
      <c r="D11" s="31" t="s">
        <v>76</v>
      </c>
      <c r="E11" s="60">
        <f t="shared" ref="E11:E20" si="0">F11+H11+J11+L11+N11+P11+R11+T11+U11+V11</f>
        <v>3288380.34</v>
      </c>
      <c r="F11" s="60">
        <f>Лист3!D12</f>
        <v>0</v>
      </c>
      <c r="G11" s="61">
        <v>0</v>
      </c>
      <c r="H11" s="62">
        <v>0</v>
      </c>
      <c r="I11" s="63">
        <v>1013</v>
      </c>
      <c r="J11" s="61">
        <f>I11*J10</f>
        <v>3288380.34</v>
      </c>
      <c r="K11" s="63">
        <v>0</v>
      </c>
      <c r="L11" s="60">
        <f>K11*L10</f>
        <v>0</v>
      </c>
      <c r="M11" s="63">
        <v>0</v>
      </c>
      <c r="N11" s="60">
        <f>M11*N10</f>
        <v>0</v>
      </c>
      <c r="O11" s="63">
        <v>0</v>
      </c>
      <c r="P11" s="62">
        <f>O11*P10</f>
        <v>0</v>
      </c>
      <c r="Q11" s="63">
        <v>0</v>
      </c>
      <c r="R11" s="62">
        <v>0</v>
      </c>
      <c r="S11" s="63">
        <v>0</v>
      </c>
      <c r="T11" s="62">
        <v>0</v>
      </c>
      <c r="U11" s="62">
        <v>0</v>
      </c>
      <c r="V11" s="62">
        <v>0</v>
      </c>
      <c r="W11" s="55"/>
    </row>
    <row r="12" spans="2:23" ht="18">
      <c r="B12" s="30"/>
      <c r="C12" s="43">
        <v>2</v>
      </c>
      <c r="D12" s="31" t="s">
        <v>77</v>
      </c>
      <c r="E12" s="60">
        <f t="shared" si="0"/>
        <v>1870925.4</v>
      </c>
      <c r="F12" s="64">
        <f>Лист3!D13</f>
        <v>0</v>
      </c>
      <c r="G12" s="61">
        <v>0</v>
      </c>
      <c r="H12" s="62">
        <v>0</v>
      </c>
      <c r="I12" s="65">
        <v>0</v>
      </c>
      <c r="J12" s="64">
        <f>I12*J10</f>
        <v>0</v>
      </c>
      <c r="K12" s="63">
        <v>0</v>
      </c>
      <c r="L12" s="64">
        <f>K12*L10</f>
        <v>0</v>
      </c>
      <c r="M12" s="65">
        <v>669</v>
      </c>
      <c r="N12" s="41">
        <f>M12*N10</f>
        <v>1870925.4</v>
      </c>
      <c r="O12" s="63">
        <v>0</v>
      </c>
      <c r="P12" s="62">
        <f>O12*P10</f>
        <v>0</v>
      </c>
      <c r="Q12" s="63">
        <v>0</v>
      </c>
      <c r="R12" s="62">
        <v>0</v>
      </c>
      <c r="S12" s="63">
        <v>0</v>
      </c>
      <c r="T12" s="62">
        <v>0</v>
      </c>
      <c r="U12" s="62">
        <v>0</v>
      </c>
      <c r="V12" s="62">
        <v>0</v>
      </c>
      <c r="W12" s="55"/>
    </row>
    <row r="13" spans="2:23" ht="18">
      <c r="B13" s="30"/>
      <c r="C13" s="37">
        <v>3</v>
      </c>
      <c r="D13" s="31" t="s">
        <v>78</v>
      </c>
      <c r="E13" s="60">
        <f t="shared" si="0"/>
        <v>1004792.3099999999</v>
      </c>
      <c r="F13" s="66">
        <f>Лист3!D14</f>
        <v>53661.57</v>
      </c>
      <c r="G13" s="61">
        <v>0</v>
      </c>
      <c r="H13" s="62">
        <v>0</v>
      </c>
      <c r="I13" s="67">
        <v>293</v>
      </c>
      <c r="J13" s="38">
        <f>I13*J10</f>
        <v>951130.74</v>
      </c>
      <c r="K13" s="63">
        <v>0</v>
      </c>
      <c r="L13" s="68">
        <f>K13*L10</f>
        <v>0</v>
      </c>
      <c r="M13" s="67">
        <v>0</v>
      </c>
      <c r="N13" s="68">
        <f>M13*N10</f>
        <v>0</v>
      </c>
      <c r="O13" s="63">
        <v>0</v>
      </c>
      <c r="P13" s="62">
        <f>O13*P10</f>
        <v>0</v>
      </c>
      <c r="Q13" s="63">
        <v>0</v>
      </c>
      <c r="R13" s="62">
        <v>0</v>
      </c>
      <c r="S13" s="63">
        <v>0</v>
      </c>
      <c r="T13" s="62">
        <v>0</v>
      </c>
      <c r="U13" s="62">
        <v>0</v>
      </c>
      <c r="V13" s="62">
        <v>0</v>
      </c>
      <c r="W13" s="55"/>
    </row>
    <row r="14" spans="2:23" ht="18">
      <c r="B14" s="30"/>
      <c r="C14" s="43">
        <v>4</v>
      </c>
      <c r="D14" s="31" t="s">
        <v>79</v>
      </c>
      <c r="E14" s="60">
        <f t="shared" si="0"/>
        <v>1533708.4599999997</v>
      </c>
      <c r="F14" s="69">
        <f>Лист3!D15</f>
        <v>53661.57</v>
      </c>
      <c r="G14" s="61">
        <v>0</v>
      </c>
      <c r="H14" s="62">
        <v>0</v>
      </c>
      <c r="I14" s="65">
        <v>294</v>
      </c>
      <c r="J14" s="41">
        <f>I14*J10</f>
        <v>954376.91999999993</v>
      </c>
      <c r="K14" s="63">
        <v>0</v>
      </c>
      <c r="L14" s="64">
        <f>K14*L10</f>
        <v>0</v>
      </c>
      <c r="M14" s="65">
        <v>138</v>
      </c>
      <c r="N14" s="41">
        <f>M14*N10</f>
        <v>385930.8</v>
      </c>
      <c r="O14" s="63">
        <v>97</v>
      </c>
      <c r="P14" s="62">
        <f>O14*P10</f>
        <v>139739.16999999998</v>
      </c>
      <c r="Q14" s="63">
        <v>0</v>
      </c>
      <c r="R14" s="62">
        <v>0</v>
      </c>
      <c r="S14" s="63">
        <v>0</v>
      </c>
      <c r="T14" s="62">
        <v>0</v>
      </c>
      <c r="U14" s="62">
        <v>0</v>
      </c>
      <c r="V14" s="62">
        <v>0</v>
      </c>
      <c r="W14" s="55"/>
    </row>
    <row r="15" spans="2:23" ht="18">
      <c r="B15" s="30"/>
      <c r="C15" s="37">
        <v>5</v>
      </c>
      <c r="D15" s="31" t="s">
        <v>80</v>
      </c>
      <c r="E15" s="60">
        <f t="shared" si="0"/>
        <v>101442.42</v>
      </c>
      <c r="F15" s="66">
        <f>Лист3!D16</f>
        <v>101442.42</v>
      </c>
      <c r="G15" s="61">
        <v>0</v>
      </c>
      <c r="H15" s="62">
        <v>0</v>
      </c>
      <c r="I15" s="67">
        <v>0</v>
      </c>
      <c r="J15" s="68">
        <f>I15*J10</f>
        <v>0</v>
      </c>
      <c r="K15" s="63">
        <v>0</v>
      </c>
      <c r="L15" s="68">
        <f>K15*L10</f>
        <v>0</v>
      </c>
      <c r="M15" s="67">
        <v>0</v>
      </c>
      <c r="N15" s="68">
        <f>M15*N10</f>
        <v>0</v>
      </c>
      <c r="O15" s="63">
        <v>0</v>
      </c>
      <c r="P15" s="62">
        <f>O15*P10</f>
        <v>0</v>
      </c>
      <c r="Q15" s="63">
        <v>0</v>
      </c>
      <c r="R15" s="62">
        <v>0</v>
      </c>
      <c r="S15" s="63">
        <v>0</v>
      </c>
      <c r="T15" s="62">
        <v>0</v>
      </c>
      <c r="U15" s="62">
        <v>0</v>
      </c>
      <c r="V15" s="62">
        <v>0</v>
      </c>
      <c r="W15" s="55"/>
    </row>
    <row r="16" spans="2:23" ht="18">
      <c r="B16" s="30"/>
      <c r="C16" s="43">
        <v>6</v>
      </c>
      <c r="D16" s="31" t="s">
        <v>81</v>
      </c>
      <c r="E16" s="60">
        <f t="shared" si="0"/>
        <v>1228371.8999999999</v>
      </c>
      <c r="F16" s="69">
        <f>Лист3!D17</f>
        <v>205825.2</v>
      </c>
      <c r="G16" s="61">
        <v>0</v>
      </c>
      <c r="H16" s="62">
        <v>0</v>
      </c>
      <c r="I16" s="65">
        <v>315</v>
      </c>
      <c r="J16" s="41">
        <f>I16*J10</f>
        <v>1022546.7</v>
      </c>
      <c r="K16" s="63">
        <v>0</v>
      </c>
      <c r="L16" s="64">
        <f>K16*L10</f>
        <v>0</v>
      </c>
      <c r="M16" s="65">
        <v>0</v>
      </c>
      <c r="N16" s="64">
        <f>M16*N10</f>
        <v>0</v>
      </c>
      <c r="O16" s="63">
        <v>0</v>
      </c>
      <c r="P16" s="62">
        <f>O16*P10</f>
        <v>0</v>
      </c>
      <c r="Q16" s="63">
        <v>0</v>
      </c>
      <c r="R16" s="62">
        <v>0</v>
      </c>
      <c r="S16" s="63">
        <v>0</v>
      </c>
      <c r="T16" s="62">
        <v>0</v>
      </c>
      <c r="U16" s="62">
        <v>0</v>
      </c>
      <c r="V16" s="62">
        <v>0</v>
      </c>
      <c r="W16" s="55"/>
    </row>
    <row r="17" spans="2:23" ht="21.75" customHeight="1">
      <c r="B17" s="30"/>
      <c r="C17" s="37">
        <v>7</v>
      </c>
      <c r="D17" s="31" t="s">
        <v>82</v>
      </c>
      <c r="E17" s="60">
        <f t="shared" si="0"/>
        <v>1677960</v>
      </c>
      <c r="F17" s="68">
        <f>Лист3!D18</f>
        <v>0</v>
      </c>
      <c r="G17" s="61">
        <v>0</v>
      </c>
      <c r="H17" s="62">
        <v>0</v>
      </c>
      <c r="I17" s="67">
        <v>0</v>
      </c>
      <c r="J17" s="68">
        <f>I17*J10</f>
        <v>0</v>
      </c>
      <c r="K17" s="63">
        <v>0</v>
      </c>
      <c r="L17" s="68">
        <f>K17*L10</f>
        <v>0</v>
      </c>
      <c r="M17" s="67">
        <v>600</v>
      </c>
      <c r="N17" s="38">
        <f>M17*N10</f>
        <v>1677960</v>
      </c>
      <c r="O17" s="63">
        <v>0</v>
      </c>
      <c r="P17" s="62">
        <f>O17*P10</f>
        <v>0</v>
      </c>
      <c r="Q17" s="63">
        <v>0</v>
      </c>
      <c r="R17" s="62">
        <v>0</v>
      </c>
      <c r="S17" s="63">
        <v>0</v>
      </c>
      <c r="T17" s="62">
        <v>0</v>
      </c>
      <c r="U17" s="62">
        <v>0</v>
      </c>
      <c r="V17" s="62">
        <v>0</v>
      </c>
      <c r="W17" s="55"/>
    </row>
    <row r="18" spans="2:23" ht="20.25" customHeight="1">
      <c r="B18" s="30"/>
      <c r="C18" s="43">
        <v>8</v>
      </c>
      <c r="D18" s="31" t="s">
        <v>83</v>
      </c>
      <c r="E18" s="60">
        <f t="shared" si="0"/>
        <v>63217.740000000005</v>
      </c>
      <c r="F18" s="70">
        <f>Лист3!D19</f>
        <v>63217.740000000005</v>
      </c>
      <c r="G18" s="61">
        <v>0</v>
      </c>
      <c r="H18" s="62">
        <v>0</v>
      </c>
      <c r="I18" s="65">
        <v>0</v>
      </c>
      <c r="J18" s="64">
        <f>I18*J10</f>
        <v>0</v>
      </c>
      <c r="K18" s="63">
        <v>0</v>
      </c>
      <c r="L18" s="64">
        <f>K18*L10</f>
        <v>0</v>
      </c>
      <c r="M18" s="65">
        <v>0</v>
      </c>
      <c r="N18" s="64">
        <f>M18*N10</f>
        <v>0</v>
      </c>
      <c r="O18" s="63">
        <v>0</v>
      </c>
      <c r="P18" s="62">
        <f>O18*P10</f>
        <v>0</v>
      </c>
      <c r="Q18" s="63">
        <v>0</v>
      </c>
      <c r="R18" s="62">
        <v>0</v>
      </c>
      <c r="S18" s="63">
        <v>0</v>
      </c>
      <c r="T18" s="62">
        <v>0</v>
      </c>
      <c r="U18" s="62">
        <v>0</v>
      </c>
      <c r="V18" s="62">
        <v>0</v>
      </c>
      <c r="W18" s="55"/>
    </row>
    <row r="19" spans="2:23" ht="18">
      <c r="B19" s="30"/>
      <c r="C19" s="37">
        <v>9</v>
      </c>
      <c r="D19" s="31" t="s">
        <v>121</v>
      </c>
      <c r="E19" s="60">
        <f t="shared" si="0"/>
        <v>3858208.34</v>
      </c>
      <c r="F19" s="66">
        <f>Лист3!D20</f>
        <v>353607.85</v>
      </c>
      <c r="G19" s="61">
        <v>0</v>
      </c>
      <c r="H19" s="62">
        <v>0</v>
      </c>
      <c r="I19" s="67">
        <v>406</v>
      </c>
      <c r="J19" s="38">
        <f>I19*J10</f>
        <v>1317949.0799999998</v>
      </c>
      <c r="K19" s="63">
        <v>300</v>
      </c>
      <c r="L19" s="38">
        <f>K19*L10</f>
        <v>471669</v>
      </c>
      <c r="M19" s="67">
        <v>520</v>
      </c>
      <c r="N19" s="38">
        <f>M19*N10</f>
        <v>1454232</v>
      </c>
      <c r="O19" s="63">
        <v>181</v>
      </c>
      <c r="P19" s="62">
        <f>O19*P10</f>
        <v>260750.40999999997</v>
      </c>
      <c r="Q19" s="63">
        <v>0</v>
      </c>
      <c r="R19" s="62">
        <v>0</v>
      </c>
      <c r="S19" s="63">
        <v>0</v>
      </c>
      <c r="T19" s="62">
        <v>0</v>
      </c>
      <c r="U19" s="62">
        <v>0</v>
      </c>
      <c r="V19" s="62">
        <v>0</v>
      </c>
      <c r="W19" s="55"/>
    </row>
    <row r="20" spans="2:23" ht="18">
      <c r="B20" s="30"/>
      <c r="C20" s="43">
        <v>10</v>
      </c>
      <c r="D20" s="31" t="s">
        <v>122</v>
      </c>
      <c r="E20" s="60">
        <f t="shared" si="0"/>
        <v>2992513.32</v>
      </c>
      <c r="F20" s="69">
        <f>Лист3!D21</f>
        <v>99972.24</v>
      </c>
      <c r="G20" s="61">
        <v>0</v>
      </c>
      <c r="H20" s="62">
        <v>0</v>
      </c>
      <c r="I20" s="65">
        <v>456</v>
      </c>
      <c r="J20" s="41">
        <f>I20*J10</f>
        <v>1480258.0799999998</v>
      </c>
      <c r="K20" s="63">
        <v>0</v>
      </c>
      <c r="L20" s="64">
        <f>K20*L10</f>
        <v>0</v>
      </c>
      <c r="M20" s="65">
        <v>505</v>
      </c>
      <c r="N20" s="41">
        <f>M20*N10</f>
        <v>1412283</v>
      </c>
      <c r="O20" s="63">
        <v>0</v>
      </c>
      <c r="P20" s="62">
        <f>O20*P10</f>
        <v>0</v>
      </c>
      <c r="Q20" s="63">
        <v>0</v>
      </c>
      <c r="R20" s="62">
        <v>0</v>
      </c>
      <c r="S20" s="63">
        <v>0</v>
      </c>
      <c r="T20" s="62">
        <v>0</v>
      </c>
      <c r="U20" s="62">
        <v>0</v>
      </c>
      <c r="V20" s="62">
        <v>0</v>
      </c>
      <c r="W20" s="55"/>
    </row>
    <row r="21" spans="2:23" ht="32.25" customHeight="1">
      <c r="B21" s="30"/>
      <c r="C21" s="275" t="s">
        <v>43</v>
      </c>
      <c r="D21" s="277"/>
      <c r="E21" s="204">
        <f>SUM(E11:E20)</f>
        <v>17619520.23</v>
      </c>
      <c r="F21" s="204">
        <f t="shared" ref="F21:V21" si="1">SUM(F11:F20)</f>
        <v>931388.59</v>
      </c>
      <c r="G21" s="204">
        <f t="shared" si="1"/>
        <v>0</v>
      </c>
      <c r="H21" s="204">
        <f t="shared" si="1"/>
        <v>0</v>
      </c>
      <c r="I21" s="204">
        <f t="shared" si="1"/>
        <v>2777</v>
      </c>
      <c r="J21" s="204">
        <f t="shared" si="1"/>
        <v>9014641.8599999994</v>
      </c>
      <c r="K21" s="204">
        <f t="shared" si="1"/>
        <v>300</v>
      </c>
      <c r="L21" s="204">
        <f t="shared" si="1"/>
        <v>471669</v>
      </c>
      <c r="M21" s="204">
        <f t="shared" si="1"/>
        <v>2432</v>
      </c>
      <c r="N21" s="204">
        <f t="shared" si="1"/>
        <v>6801331.1999999993</v>
      </c>
      <c r="O21" s="204">
        <f t="shared" si="1"/>
        <v>278</v>
      </c>
      <c r="P21" s="204">
        <f t="shared" si="1"/>
        <v>400489.57999999996</v>
      </c>
      <c r="Q21" s="204">
        <f t="shared" si="1"/>
        <v>0</v>
      </c>
      <c r="R21" s="204">
        <f t="shared" si="1"/>
        <v>0</v>
      </c>
      <c r="S21" s="204">
        <f t="shared" si="1"/>
        <v>0</v>
      </c>
      <c r="T21" s="204">
        <f t="shared" si="1"/>
        <v>0</v>
      </c>
      <c r="U21" s="204">
        <f t="shared" si="1"/>
        <v>0</v>
      </c>
      <c r="V21" s="204">
        <f t="shared" si="1"/>
        <v>0</v>
      </c>
      <c r="W21" s="55"/>
    </row>
    <row r="22" spans="2:23" ht="19.5" customHeight="1">
      <c r="B22" s="30"/>
      <c r="C22" s="252" t="s">
        <v>31</v>
      </c>
      <c r="D22" s="266" t="s">
        <v>2</v>
      </c>
      <c r="E22" s="269" t="s">
        <v>32</v>
      </c>
      <c r="F22" s="274" t="s">
        <v>33</v>
      </c>
      <c r="G22" s="250"/>
      <c r="H22" s="250"/>
      <c r="I22" s="250"/>
      <c r="J22" s="250"/>
      <c r="K22" s="250"/>
      <c r="L22" s="250"/>
      <c r="M22" s="250"/>
      <c r="N22" s="250"/>
      <c r="O22" s="250"/>
      <c r="P22" s="251"/>
      <c r="Q22" s="249" t="s">
        <v>111</v>
      </c>
      <c r="R22" s="250"/>
      <c r="S22" s="250"/>
      <c r="T22" s="250"/>
      <c r="U22" s="250"/>
      <c r="V22" s="251"/>
      <c r="W22" s="55"/>
    </row>
    <row r="23" spans="2:23" ht="22.5" customHeight="1">
      <c r="B23" s="30"/>
      <c r="C23" s="273"/>
      <c r="D23" s="267"/>
      <c r="E23" s="267"/>
      <c r="F23" s="269" t="s">
        <v>34</v>
      </c>
      <c r="G23" s="258" t="s">
        <v>35</v>
      </c>
      <c r="H23" s="259"/>
      <c r="I23" s="258" t="s">
        <v>73</v>
      </c>
      <c r="J23" s="259"/>
      <c r="K23" s="258" t="s">
        <v>128</v>
      </c>
      <c r="L23" s="259"/>
      <c r="M23" s="258" t="s">
        <v>74</v>
      </c>
      <c r="N23" s="259"/>
      <c r="O23" s="258" t="s">
        <v>75</v>
      </c>
      <c r="P23" s="259"/>
      <c r="Q23" s="258" t="s">
        <v>117</v>
      </c>
      <c r="R23" s="259"/>
      <c r="S23" s="254" t="s">
        <v>36</v>
      </c>
      <c r="T23" s="255"/>
      <c r="U23" s="252" t="s">
        <v>37</v>
      </c>
      <c r="V23" s="269" t="s">
        <v>38</v>
      </c>
      <c r="W23" s="55"/>
    </row>
    <row r="24" spans="2:23" ht="48.75" customHeight="1">
      <c r="B24" s="30"/>
      <c r="C24" s="253"/>
      <c r="D24" s="268"/>
      <c r="E24" s="268"/>
      <c r="F24" s="268"/>
      <c r="G24" s="260"/>
      <c r="H24" s="261"/>
      <c r="I24" s="260"/>
      <c r="J24" s="261"/>
      <c r="K24" s="260"/>
      <c r="L24" s="261"/>
      <c r="M24" s="260"/>
      <c r="N24" s="261"/>
      <c r="O24" s="260"/>
      <c r="P24" s="261"/>
      <c r="Q24" s="260"/>
      <c r="R24" s="261"/>
      <c r="S24" s="256"/>
      <c r="T24" s="257"/>
      <c r="U24" s="253"/>
      <c r="V24" s="268"/>
      <c r="W24" s="55"/>
    </row>
    <row r="25" spans="2:23" ht="14.25" customHeight="1">
      <c r="B25" s="30"/>
      <c r="C25" s="43"/>
      <c r="D25" s="43"/>
      <c r="E25" s="43" t="s">
        <v>17</v>
      </c>
      <c r="F25" s="43" t="s">
        <v>17</v>
      </c>
      <c r="G25" s="43" t="s">
        <v>41</v>
      </c>
      <c r="H25" s="53" t="s">
        <v>17</v>
      </c>
      <c r="I25" s="43" t="s">
        <v>11</v>
      </c>
      <c r="J25" s="53" t="s">
        <v>17</v>
      </c>
      <c r="K25" s="43" t="s">
        <v>11</v>
      </c>
      <c r="L25" s="53" t="s">
        <v>17</v>
      </c>
      <c r="M25" s="43" t="s">
        <v>11</v>
      </c>
      <c r="N25" s="53" t="s">
        <v>17</v>
      </c>
      <c r="O25" s="43" t="s">
        <v>42</v>
      </c>
      <c r="P25" s="53" t="s">
        <v>17</v>
      </c>
      <c r="Q25" s="43" t="s">
        <v>11</v>
      </c>
      <c r="R25" s="53" t="s">
        <v>17</v>
      </c>
      <c r="S25" s="43" t="s">
        <v>11</v>
      </c>
      <c r="T25" s="53" t="s">
        <v>17</v>
      </c>
      <c r="U25" s="43" t="s">
        <v>17</v>
      </c>
      <c r="V25" s="53" t="s">
        <v>17</v>
      </c>
      <c r="W25" s="55"/>
    </row>
    <row r="26" spans="2:23" ht="9.75" customHeight="1">
      <c r="B26" s="30"/>
      <c r="C26" s="43">
        <v>1</v>
      </c>
      <c r="D26" s="43">
        <v>2</v>
      </c>
      <c r="E26" s="43">
        <v>3</v>
      </c>
      <c r="F26" s="43">
        <v>4</v>
      </c>
      <c r="G26" s="43">
        <v>5</v>
      </c>
      <c r="H26" s="53">
        <v>6</v>
      </c>
      <c r="I26" s="43">
        <v>7</v>
      </c>
      <c r="J26" s="53">
        <v>8</v>
      </c>
      <c r="K26" s="43">
        <v>9</v>
      </c>
      <c r="L26" s="53">
        <v>10</v>
      </c>
      <c r="M26" s="43">
        <v>11</v>
      </c>
      <c r="N26" s="53">
        <v>12</v>
      </c>
      <c r="O26" s="43">
        <v>13</v>
      </c>
      <c r="P26" s="53">
        <v>14</v>
      </c>
      <c r="Q26" s="43">
        <v>15</v>
      </c>
      <c r="R26" s="53">
        <v>16</v>
      </c>
      <c r="S26" s="43">
        <v>17</v>
      </c>
      <c r="T26" s="53">
        <v>18</v>
      </c>
      <c r="U26" s="43">
        <v>19</v>
      </c>
      <c r="V26" s="53">
        <v>20</v>
      </c>
      <c r="W26" s="55"/>
    </row>
    <row r="27" spans="2:23">
      <c r="B27" s="30"/>
      <c r="C27" s="72" t="s">
        <v>29</v>
      </c>
      <c r="D27" s="73"/>
      <c r="E27" s="73"/>
      <c r="F27" s="73"/>
      <c r="G27" s="73"/>
      <c r="H27" s="73"/>
      <c r="I27" s="73"/>
      <c r="J27" s="73"/>
      <c r="K27" s="73"/>
      <c r="L27" s="74">
        <v>1653.99</v>
      </c>
      <c r="M27" s="74"/>
      <c r="N27" s="74">
        <v>2942.02</v>
      </c>
      <c r="O27" s="73"/>
      <c r="P27" s="73"/>
      <c r="Q27" s="73"/>
      <c r="R27" s="73"/>
      <c r="S27" s="73"/>
      <c r="T27" s="73"/>
      <c r="U27" s="73"/>
      <c r="V27" s="75"/>
      <c r="W27" s="55"/>
    </row>
    <row r="28" spans="2:23" ht="16.5" customHeight="1">
      <c r="B28" s="30"/>
      <c r="C28" s="275" t="s">
        <v>44</v>
      </c>
      <c r="D28" s="271"/>
      <c r="E28" s="271"/>
      <c r="F28" s="271"/>
      <c r="G28" s="271"/>
      <c r="H28" s="271"/>
      <c r="I28" s="271"/>
      <c r="J28" s="271"/>
      <c r="K28" s="271"/>
      <c r="L28" s="271"/>
      <c r="M28" s="271"/>
      <c r="N28" s="271"/>
      <c r="O28" s="271"/>
      <c r="P28" s="271"/>
      <c r="Q28" s="271"/>
      <c r="R28" s="271"/>
      <c r="S28" s="271"/>
      <c r="T28" s="271"/>
      <c r="U28" s="271"/>
      <c r="V28" s="272"/>
      <c r="W28" s="55"/>
    </row>
    <row r="29" spans="2:23" ht="18">
      <c r="B29" s="30"/>
      <c r="C29" s="36">
        <v>1</v>
      </c>
      <c r="D29" s="31" t="s">
        <v>77</v>
      </c>
      <c r="E29" s="76">
        <f t="shared" ref="E29:E36" si="2">F29+H29+J29+L29+N29+P29+R29+T29+U29+V29</f>
        <v>1380667.0299999998</v>
      </c>
      <c r="F29" s="76">
        <f>Лист3!D30</f>
        <v>360155.19999999995</v>
      </c>
      <c r="G29" s="63">
        <v>0</v>
      </c>
      <c r="H29" s="62">
        <v>0</v>
      </c>
      <c r="I29" s="63">
        <v>0</v>
      </c>
      <c r="J29" s="62">
        <v>0</v>
      </c>
      <c r="K29" s="63">
        <v>617</v>
      </c>
      <c r="L29" s="61">
        <f>K29*L27</f>
        <v>1020511.83</v>
      </c>
      <c r="M29" s="63">
        <v>0</v>
      </c>
      <c r="N29" s="62">
        <f>M29*N27</f>
        <v>0</v>
      </c>
      <c r="O29" s="63">
        <v>0</v>
      </c>
      <c r="P29" s="62">
        <v>0</v>
      </c>
      <c r="Q29" s="63">
        <v>0</v>
      </c>
      <c r="R29" s="62">
        <v>0</v>
      </c>
      <c r="S29" s="63">
        <v>0</v>
      </c>
      <c r="T29" s="62">
        <v>0</v>
      </c>
      <c r="U29" s="62">
        <v>0</v>
      </c>
      <c r="V29" s="62">
        <v>0</v>
      </c>
      <c r="W29" s="55"/>
    </row>
    <row r="30" spans="2:23" ht="18">
      <c r="B30" s="30"/>
      <c r="C30" s="43">
        <v>2</v>
      </c>
      <c r="D30" s="31" t="s">
        <v>78</v>
      </c>
      <c r="E30" s="69">
        <f t="shared" si="2"/>
        <v>529802.11</v>
      </c>
      <c r="F30" s="69">
        <f>Лист3!D31</f>
        <v>123803.34999999999</v>
      </c>
      <c r="G30" s="63">
        <v>0</v>
      </c>
      <c r="H30" s="62">
        <v>0</v>
      </c>
      <c r="I30" s="63">
        <v>0</v>
      </c>
      <c r="J30" s="62">
        <v>0</v>
      </c>
      <c r="K30" s="65">
        <v>0</v>
      </c>
      <c r="L30" s="64">
        <f>K30*L27</f>
        <v>0</v>
      </c>
      <c r="M30" s="65">
        <v>138</v>
      </c>
      <c r="N30" s="41">
        <f>M30*N27</f>
        <v>405998.76</v>
      </c>
      <c r="O30" s="63">
        <v>0</v>
      </c>
      <c r="P30" s="62">
        <v>0</v>
      </c>
      <c r="Q30" s="63">
        <v>0</v>
      </c>
      <c r="R30" s="62">
        <v>0</v>
      </c>
      <c r="S30" s="63">
        <v>0</v>
      </c>
      <c r="T30" s="62">
        <v>0</v>
      </c>
      <c r="U30" s="62">
        <v>0</v>
      </c>
      <c r="V30" s="62">
        <v>0</v>
      </c>
      <c r="W30" s="55"/>
    </row>
    <row r="31" spans="2:23" ht="18">
      <c r="B31" s="30"/>
      <c r="C31" s="42">
        <v>3</v>
      </c>
      <c r="D31" s="31" t="s">
        <v>79</v>
      </c>
      <c r="E31" s="77">
        <f t="shared" si="2"/>
        <v>90038.799999999988</v>
      </c>
      <c r="F31" s="77">
        <f>Лист3!D32</f>
        <v>90038.799999999988</v>
      </c>
      <c r="G31" s="63">
        <v>0</v>
      </c>
      <c r="H31" s="62">
        <v>0</v>
      </c>
      <c r="I31" s="63">
        <v>0</v>
      </c>
      <c r="J31" s="62">
        <v>0</v>
      </c>
      <c r="K31" s="78">
        <v>0</v>
      </c>
      <c r="L31" s="79">
        <f>K31*L27</f>
        <v>0</v>
      </c>
      <c r="M31" s="63">
        <v>0</v>
      </c>
      <c r="N31" s="62">
        <f>M31*N27</f>
        <v>0</v>
      </c>
      <c r="O31" s="63">
        <v>0</v>
      </c>
      <c r="P31" s="62">
        <v>0</v>
      </c>
      <c r="Q31" s="63">
        <v>0</v>
      </c>
      <c r="R31" s="62">
        <v>0</v>
      </c>
      <c r="S31" s="63">
        <v>0</v>
      </c>
      <c r="T31" s="62">
        <v>0</v>
      </c>
      <c r="U31" s="62">
        <v>0</v>
      </c>
      <c r="V31" s="62">
        <v>0</v>
      </c>
      <c r="W31" s="55"/>
    </row>
    <row r="32" spans="2:23" ht="18">
      <c r="B32" s="30"/>
      <c r="C32" s="36">
        <v>4</v>
      </c>
      <c r="D32" s="31" t="s">
        <v>80</v>
      </c>
      <c r="E32" s="76">
        <f t="shared" si="2"/>
        <v>1035041.5999999999</v>
      </c>
      <c r="F32" s="76">
        <f>Лист3!D33</f>
        <v>270116.39999999997</v>
      </c>
      <c r="G32" s="63">
        <v>0</v>
      </c>
      <c r="H32" s="62">
        <v>0</v>
      </c>
      <c r="I32" s="63">
        <v>0</v>
      </c>
      <c r="J32" s="62">
        <v>0</v>
      </c>
      <c r="K32" s="63">
        <v>0</v>
      </c>
      <c r="L32" s="60">
        <f>K32*L27</f>
        <v>0</v>
      </c>
      <c r="M32" s="63">
        <v>260</v>
      </c>
      <c r="N32" s="61">
        <f>M32*N27</f>
        <v>764925.2</v>
      </c>
      <c r="O32" s="63">
        <v>0</v>
      </c>
      <c r="P32" s="62">
        <v>0</v>
      </c>
      <c r="Q32" s="63">
        <v>0</v>
      </c>
      <c r="R32" s="62">
        <v>0</v>
      </c>
      <c r="S32" s="63">
        <v>0</v>
      </c>
      <c r="T32" s="62">
        <v>0</v>
      </c>
      <c r="U32" s="62">
        <v>0</v>
      </c>
      <c r="V32" s="62">
        <v>0</v>
      </c>
      <c r="W32" s="55"/>
    </row>
    <row r="33" spans="2:23" ht="18">
      <c r="B33" s="30"/>
      <c r="C33" s="43">
        <v>5</v>
      </c>
      <c r="D33" s="31" t="s">
        <v>82</v>
      </c>
      <c r="E33" s="69">
        <f t="shared" si="2"/>
        <v>250837.5</v>
      </c>
      <c r="F33" s="69">
        <f>Лист3!D34</f>
        <v>135058.19999999998</v>
      </c>
      <c r="G33" s="63">
        <v>0</v>
      </c>
      <c r="H33" s="62">
        <v>0</v>
      </c>
      <c r="I33" s="63">
        <v>0</v>
      </c>
      <c r="J33" s="62">
        <v>0</v>
      </c>
      <c r="K33" s="65">
        <v>70</v>
      </c>
      <c r="L33" s="41">
        <f>K33*L27</f>
        <v>115779.3</v>
      </c>
      <c r="M33" s="63">
        <v>0</v>
      </c>
      <c r="N33" s="62">
        <f>M33*N27</f>
        <v>0</v>
      </c>
      <c r="O33" s="63">
        <v>0</v>
      </c>
      <c r="P33" s="62">
        <v>0</v>
      </c>
      <c r="Q33" s="63">
        <v>0</v>
      </c>
      <c r="R33" s="62">
        <v>0</v>
      </c>
      <c r="S33" s="63">
        <v>0</v>
      </c>
      <c r="T33" s="62">
        <v>0</v>
      </c>
      <c r="U33" s="62">
        <v>0</v>
      </c>
      <c r="V33" s="62">
        <v>0</v>
      </c>
      <c r="W33" s="55"/>
    </row>
    <row r="34" spans="2:23" ht="18">
      <c r="B34" s="30"/>
      <c r="C34" s="42">
        <v>6</v>
      </c>
      <c r="D34" s="31" t="s">
        <v>83</v>
      </c>
      <c r="E34" s="77">
        <f t="shared" si="2"/>
        <v>112548.49999999999</v>
      </c>
      <c r="F34" s="77">
        <f>Лист3!D35</f>
        <v>112548.49999999999</v>
      </c>
      <c r="G34" s="63">
        <v>0</v>
      </c>
      <c r="H34" s="62">
        <v>0</v>
      </c>
      <c r="I34" s="63">
        <v>0</v>
      </c>
      <c r="J34" s="62">
        <v>0</v>
      </c>
      <c r="K34" s="65">
        <v>0</v>
      </c>
      <c r="L34" s="79">
        <f>K34*L27</f>
        <v>0</v>
      </c>
      <c r="M34" s="63">
        <v>0</v>
      </c>
      <c r="N34" s="62">
        <f>M34*N27</f>
        <v>0</v>
      </c>
      <c r="O34" s="63">
        <v>0</v>
      </c>
      <c r="P34" s="62">
        <v>0</v>
      </c>
      <c r="Q34" s="63">
        <v>0</v>
      </c>
      <c r="R34" s="62">
        <v>0</v>
      </c>
      <c r="S34" s="63">
        <v>0</v>
      </c>
      <c r="T34" s="62">
        <v>0</v>
      </c>
      <c r="U34" s="62">
        <v>0</v>
      </c>
      <c r="V34" s="62">
        <v>0</v>
      </c>
      <c r="W34" s="55"/>
    </row>
    <row r="35" spans="2:23" ht="18">
      <c r="B35" s="30"/>
      <c r="C35" s="36">
        <v>7</v>
      </c>
      <c r="D35" s="32" t="s">
        <v>84</v>
      </c>
      <c r="E35" s="76">
        <f t="shared" si="2"/>
        <v>964205.81</v>
      </c>
      <c r="F35" s="76">
        <f>Лист3!D36</f>
        <v>186830.50999999998</v>
      </c>
      <c r="G35" s="63">
        <v>0</v>
      </c>
      <c r="H35" s="62">
        <v>0</v>
      </c>
      <c r="I35" s="63">
        <v>0</v>
      </c>
      <c r="J35" s="62">
        <v>0</v>
      </c>
      <c r="K35" s="78">
        <v>470</v>
      </c>
      <c r="L35" s="61">
        <f>K35*L27</f>
        <v>777375.3</v>
      </c>
      <c r="M35" s="63">
        <v>0</v>
      </c>
      <c r="N35" s="62">
        <f>M35*N27</f>
        <v>0</v>
      </c>
      <c r="O35" s="63">
        <v>0</v>
      </c>
      <c r="P35" s="62">
        <v>0</v>
      </c>
      <c r="Q35" s="63">
        <v>0</v>
      </c>
      <c r="R35" s="62">
        <v>0</v>
      </c>
      <c r="S35" s="63">
        <v>0</v>
      </c>
      <c r="T35" s="62">
        <v>0</v>
      </c>
      <c r="U35" s="62">
        <v>0</v>
      </c>
      <c r="V35" s="62">
        <v>0</v>
      </c>
      <c r="W35" s="55"/>
    </row>
    <row r="36" spans="2:23" ht="18">
      <c r="B36" s="30"/>
      <c r="C36" s="43">
        <v>8</v>
      </c>
      <c r="D36" s="31" t="s">
        <v>121</v>
      </c>
      <c r="E36" s="69">
        <f t="shared" si="2"/>
        <v>67529.099999999991</v>
      </c>
      <c r="F36" s="69">
        <f>Лист3!D37</f>
        <v>67529.099999999991</v>
      </c>
      <c r="G36" s="65">
        <v>0</v>
      </c>
      <c r="H36" s="80">
        <v>0</v>
      </c>
      <c r="I36" s="65">
        <v>0</v>
      </c>
      <c r="J36" s="80">
        <v>0</v>
      </c>
      <c r="K36" s="65">
        <v>0</v>
      </c>
      <c r="L36" s="64">
        <f>K36*L27</f>
        <v>0</v>
      </c>
      <c r="M36" s="65">
        <v>0</v>
      </c>
      <c r="N36" s="80">
        <f>M36*N27</f>
        <v>0</v>
      </c>
      <c r="O36" s="65">
        <v>0</v>
      </c>
      <c r="P36" s="80">
        <v>0</v>
      </c>
      <c r="Q36" s="65">
        <v>0</v>
      </c>
      <c r="R36" s="80">
        <v>0</v>
      </c>
      <c r="S36" s="65">
        <v>0</v>
      </c>
      <c r="T36" s="80">
        <v>0</v>
      </c>
      <c r="U36" s="80">
        <v>0</v>
      </c>
      <c r="V36" s="80">
        <v>0</v>
      </c>
      <c r="W36" s="55"/>
    </row>
    <row r="37" spans="2:23" ht="18">
      <c r="B37" s="30"/>
      <c r="C37" s="43">
        <v>9</v>
      </c>
      <c r="D37" s="31" t="s">
        <v>122</v>
      </c>
      <c r="E37" s="69">
        <f>F37+H37+J37+L37+N37+P37+R37+T37+V37</f>
        <v>220595.05999999997</v>
      </c>
      <c r="F37" s="69">
        <f>Лист3!D38</f>
        <v>220595.05999999997</v>
      </c>
      <c r="G37" s="65">
        <v>0</v>
      </c>
      <c r="H37" s="80">
        <v>0</v>
      </c>
      <c r="I37" s="65">
        <v>0</v>
      </c>
      <c r="J37" s="80">
        <v>0</v>
      </c>
      <c r="K37" s="65">
        <v>0</v>
      </c>
      <c r="L37" s="64">
        <f>K37*L27</f>
        <v>0</v>
      </c>
      <c r="M37" s="65">
        <v>0</v>
      </c>
      <c r="N37" s="80">
        <f>M37*N27</f>
        <v>0</v>
      </c>
      <c r="O37" s="65">
        <v>0</v>
      </c>
      <c r="P37" s="80">
        <v>0</v>
      </c>
      <c r="Q37" s="65">
        <v>0</v>
      </c>
      <c r="R37" s="80">
        <v>0</v>
      </c>
      <c r="S37" s="65">
        <v>0</v>
      </c>
      <c r="T37" s="80">
        <v>0</v>
      </c>
      <c r="U37" s="80">
        <v>0</v>
      </c>
      <c r="V37" s="80">
        <v>0</v>
      </c>
      <c r="W37" s="55"/>
    </row>
    <row r="38" spans="2:23" ht="24" customHeight="1">
      <c r="B38" s="30"/>
      <c r="C38" s="275" t="s">
        <v>43</v>
      </c>
      <c r="D38" s="272"/>
      <c r="E38" s="81">
        <f>SUM(E29:E37)</f>
        <v>4651265.5099999988</v>
      </c>
      <c r="F38" s="81">
        <f t="shared" ref="F38:U38" si="3">SUM(F29:F37)</f>
        <v>1566675.1199999999</v>
      </c>
      <c r="G38" s="81">
        <f t="shared" si="3"/>
        <v>0</v>
      </c>
      <c r="H38" s="81">
        <f t="shared" si="3"/>
        <v>0</v>
      </c>
      <c r="I38" s="81">
        <f t="shared" si="3"/>
        <v>0</v>
      </c>
      <c r="J38" s="81">
        <f t="shared" si="3"/>
        <v>0</v>
      </c>
      <c r="K38" s="81">
        <f t="shared" si="3"/>
        <v>1157</v>
      </c>
      <c r="L38" s="81">
        <f t="shared" si="3"/>
        <v>1913666.43</v>
      </c>
      <c r="M38" s="81">
        <f t="shared" si="3"/>
        <v>398</v>
      </c>
      <c r="N38" s="81">
        <f t="shared" si="3"/>
        <v>1170923.96</v>
      </c>
      <c r="O38" s="81">
        <f t="shared" si="3"/>
        <v>0</v>
      </c>
      <c r="P38" s="81">
        <f t="shared" si="3"/>
        <v>0</v>
      </c>
      <c r="Q38" s="81">
        <f t="shared" si="3"/>
        <v>0</v>
      </c>
      <c r="R38" s="81">
        <f t="shared" si="3"/>
        <v>0</v>
      </c>
      <c r="S38" s="81">
        <f t="shared" si="3"/>
        <v>0</v>
      </c>
      <c r="T38" s="81">
        <f t="shared" si="3"/>
        <v>0</v>
      </c>
      <c r="U38" s="81">
        <f t="shared" si="3"/>
        <v>0</v>
      </c>
      <c r="V38" s="71">
        <v>0</v>
      </c>
      <c r="W38" s="55"/>
    </row>
    <row r="39" spans="2:23" ht="27" customHeight="1">
      <c r="B39" s="30"/>
      <c r="C39" s="269" t="s">
        <v>31</v>
      </c>
      <c r="D39" s="266" t="s">
        <v>2</v>
      </c>
      <c r="E39" s="269" t="s">
        <v>32</v>
      </c>
      <c r="F39" s="262" t="s">
        <v>33</v>
      </c>
      <c r="G39" s="263"/>
      <c r="H39" s="263"/>
      <c r="I39" s="263"/>
      <c r="J39" s="263"/>
      <c r="K39" s="263"/>
      <c r="L39" s="263"/>
      <c r="M39" s="263"/>
      <c r="N39" s="263"/>
      <c r="O39" s="263"/>
      <c r="P39" s="264"/>
      <c r="Q39" s="249" t="s">
        <v>110</v>
      </c>
      <c r="R39" s="250"/>
      <c r="S39" s="250"/>
      <c r="T39" s="250"/>
      <c r="U39" s="250"/>
      <c r="V39" s="251"/>
      <c r="W39" s="55"/>
    </row>
    <row r="40" spans="2:23" ht="23.25" customHeight="1">
      <c r="B40" s="30"/>
      <c r="C40" s="267"/>
      <c r="D40" s="267"/>
      <c r="E40" s="267"/>
      <c r="F40" s="252" t="s">
        <v>34</v>
      </c>
      <c r="G40" s="254" t="s">
        <v>35</v>
      </c>
      <c r="H40" s="255"/>
      <c r="I40" s="258" t="s">
        <v>73</v>
      </c>
      <c r="J40" s="259"/>
      <c r="K40" s="258" t="s">
        <v>128</v>
      </c>
      <c r="L40" s="259"/>
      <c r="M40" s="258" t="s">
        <v>74</v>
      </c>
      <c r="N40" s="259"/>
      <c r="O40" s="258" t="s">
        <v>75</v>
      </c>
      <c r="P40" s="259"/>
      <c r="Q40" s="258" t="s">
        <v>116</v>
      </c>
      <c r="R40" s="259"/>
      <c r="S40" s="254" t="s">
        <v>36</v>
      </c>
      <c r="T40" s="255"/>
      <c r="U40" s="252" t="s">
        <v>37</v>
      </c>
      <c r="V40" s="269" t="s">
        <v>38</v>
      </c>
      <c r="W40" s="55"/>
    </row>
    <row r="41" spans="2:23" ht="45" customHeight="1">
      <c r="B41" s="30"/>
      <c r="C41" s="268"/>
      <c r="D41" s="268"/>
      <c r="E41" s="268"/>
      <c r="F41" s="253"/>
      <c r="G41" s="256"/>
      <c r="H41" s="257"/>
      <c r="I41" s="260"/>
      <c r="J41" s="261"/>
      <c r="K41" s="260"/>
      <c r="L41" s="261"/>
      <c r="M41" s="260"/>
      <c r="N41" s="261"/>
      <c r="O41" s="260"/>
      <c r="P41" s="261"/>
      <c r="Q41" s="260"/>
      <c r="R41" s="261"/>
      <c r="S41" s="256"/>
      <c r="T41" s="257"/>
      <c r="U41" s="253"/>
      <c r="V41" s="268"/>
      <c r="W41" s="55"/>
    </row>
    <row r="42" spans="2:23" ht="15" customHeight="1">
      <c r="B42" s="30"/>
      <c r="C42" s="43"/>
      <c r="D42" s="43"/>
      <c r="E42" s="43" t="s">
        <v>17</v>
      </c>
      <c r="F42" s="43" t="s">
        <v>17</v>
      </c>
      <c r="G42" s="43" t="s">
        <v>41</v>
      </c>
      <c r="H42" s="53" t="s">
        <v>17</v>
      </c>
      <c r="I42" s="43" t="s">
        <v>11</v>
      </c>
      <c r="J42" s="53" t="s">
        <v>17</v>
      </c>
      <c r="K42" s="43" t="s">
        <v>11</v>
      </c>
      <c r="L42" s="53" t="s">
        <v>17</v>
      </c>
      <c r="M42" s="43" t="s">
        <v>11</v>
      </c>
      <c r="N42" s="53" t="s">
        <v>17</v>
      </c>
      <c r="O42" s="43" t="s">
        <v>42</v>
      </c>
      <c r="P42" s="53" t="s">
        <v>17</v>
      </c>
      <c r="Q42" s="43" t="s">
        <v>11</v>
      </c>
      <c r="R42" s="53" t="s">
        <v>17</v>
      </c>
      <c r="S42" s="43" t="s">
        <v>11</v>
      </c>
      <c r="T42" s="53" t="s">
        <v>17</v>
      </c>
      <c r="U42" s="43" t="s">
        <v>17</v>
      </c>
      <c r="V42" s="53" t="s">
        <v>17</v>
      </c>
      <c r="W42" s="55"/>
    </row>
    <row r="43" spans="2:23" ht="15" customHeight="1">
      <c r="B43" s="30"/>
      <c r="C43" s="43">
        <v>1</v>
      </c>
      <c r="D43" s="43">
        <v>2</v>
      </c>
      <c r="E43" s="43">
        <v>3</v>
      </c>
      <c r="F43" s="43">
        <v>4</v>
      </c>
      <c r="G43" s="43">
        <v>5</v>
      </c>
      <c r="H43" s="53">
        <v>6</v>
      </c>
      <c r="I43" s="43">
        <v>7</v>
      </c>
      <c r="J43" s="53">
        <v>8</v>
      </c>
      <c r="K43" s="43">
        <v>9</v>
      </c>
      <c r="L43" s="53">
        <v>10</v>
      </c>
      <c r="M43" s="43">
        <v>11</v>
      </c>
      <c r="N43" s="53">
        <v>12</v>
      </c>
      <c r="O43" s="43">
        <v>13</v>
      </c>
      <c r="P43" s="53">
        <v>14</v>
      </c>
      <c r="Q43" s="43">
        <v>15</v>
      </c>
      <c r="R43" s="53">
        <v>16</v>
      </c>
      <c r="S43" s="43">
        <v>17</v>
      </c>
      <c r="T43" s="53">
        <v>18</v>
      </c>
      <c r="U43" s="43">
        <v>19</v>
      </c>
      <c r="V43" s="53">
        <v>20</v>
      </c>
      <c r="W43" s="55"/>
    </row>
    <row r="44" spans="2:23">
      <c r="B44" s="30"/>
      <c r="C44" s="72" t="s">
        <v>30</v>
      </c>
      <c r="D44" s="73"/>
      <c r="E44" s="73"/>
      <c r="F44" s="73"/>
      <c r="G44" s="73"/>
      <c r="H44" s="73"/>
      <c r="I44" s="73"/>
      <c r="J44" s="73"/>
      <c r="K44" s="73"/>
      <c r="L44" s="74">
        <v>1736.69</v>
      </c>
      <c r="M44" s="73"/>
      <c r="N44" s="73"/>
      <c r="O44" s="73"/>
      <c r="P44" s="73"/>
      <c r="Q44" s="73"/>
      <c r="R44" s="73"/>
      <c r="S44" s="73"/>
      <c r="T44" s="73"/>
      <c r="U44" s="73"/>
      <c r="V44" s="75"/>
      <c r="W44" s="82"/>
    </row>
    <row r="45" spans="2:23" ht="18" customHeight="1">
      <c r="B45" s="30"/>
      <c r="C45" s="275" t="s">
        <v>40</v>
      </c>
      <c r="D45" s="271"/>
      <c r="E45" s="271"/>
      <c r="F45" s="271"/>
      <c r="G45" s="271"/>
      <c r="H45" s="271"/>
      <c r="I45" s="271"/>
      <c r="J45" s="271"/>
      <c r="K45" s="271"/>
      <c r="L45" s="271"/>
      <c r="M45" s="271"/>
      <c r="N45" s="271"/>
      <c r="O45" s="271"/>
      <c r="P45" s="271"/>
      <c r="Q45" s="271"/>
      <c r="R45" s="271"/>
      <c r="S45" s="271"/>
      <c r="T45" s="271"/>
      <c r="U45" s="271"/>
      <c r="V45" s="272"/>
      <c r="W45" s="55"/>
    </row>
    <row r="46" spans="2:23" ht="18">
      <c r="B46" s="30"/>
      <c r="C46" s="36">
        <v>1</v>
      </c>
      <c r="D46" s="31" t="s">
        <v>85</v>
      </c>
      <c r="E46" s="76">
        <f>F46+H46+J46+L46+N46+P46+R46+T46+U46+V46</f>
        <v>148740</v>
      </c>
      <c r="F46" s="76">
        <f>Лист3!D47</f>
        <v>148740</v>
      </c>
      <c r="G46" s="61">
        <v>0</v>
      </c>
      <c r="H46" s="62">
        <v>0</v>
      </c>
      <c r="I46" s="63">
        <v>0</v>
      </c>
      <c r="J46" s="62">
        <v>0</v>
      </c>
      <c r="K46" s="63">
        <v>0</v>
      </c>
      <c r="L46" s="62">
        <f>K46*L44</f>
        <v>0</v>
      </c>
      <c r="M46" s="83">
        <v>0</v>
      </c>
      <c r="N46" s="60">
        <v>0</v>
      </c>
      <c r="O46" s="63">
        <v>0</v>
      </c>
      <c r="P46" s="62">
        <v>0</v>
      </c>
      <c r="Q46" s="83">
        <v>0</v>
      </c>
      <c r="R46" s="60">
        <v>0</v>
      </c>
      <c r="S46" s="63">
        <v>0</v>
      </c>
      <c r="T46" s="62">
        <v>0</v>
      </c>
      <c r="U46" s="62">
        <v>0</v>
      </c>
      <c r="V46" s="62">
        <v>0</v>
      </c>
      <c r="W46" s="55"/>
    </row>
    <row r="47" spans="2:23" ht="18">
      <c r="B47" s="30"/>
      <c r="C47" s="43">
        <v>2</v>
      </c>
      <c r="D47" s="31" t="s">
        <v>86</v>
      </c>
      <c r="E47" s="69">
        <f>F47+H47+J47+L47+N47+P47+R47+T47+U47+V47</f>
        <v>579361</v>
      </c>
      <c r="F47" s="69">
        <f>Лист3!D48</f>
        <v>579361</v>
      </c>
      <c r="G47" s="61">
        <v>0</v>
      </c>
      <c r="H47" s="62">
        <v>0</v>
      </c>
      <c r="I47" s="63">
        <v>0</v>
      </c>
      <c r="J47" s="62">
        <v>0</v>
      </c>
      <c r="K47" s="65">
        <v>0</v>
      </c>
      <c r="L47" s="80">
        <f>K47*L44</f>
        <v>0</v>
      </c>
      <c r="M47" s="83">
        <v>0</v>
      </c>
      <c r="N47" s="60">
        <v>0</v>
      </c>
      <c r="O47" s="63">
        <v>0</v>
      </c>
      <c r="P47" s="62">
        <v>0</v>
      </c>
      <c r="Q47" s="83">
        <v>0</v>
      </c>
      <c r="R47" s="60">
        <v>0</v>
      </c>
      <c r="S47" s="63">
        <v>0</v>
      </c>
      <c r="T47" s="62">
        <v>0</v>
      </c>
      <c r="U47" s="62">
        <v>0</v>
      </c>
      <c r="V47" s="62">
        <v>0</v>
      </c>
      <c r="W47" s="55"/>
    </row>
    <row r="48" spans="2:23" s="183" customFormat="1" ht="18">
      <c r="B48" s="191"/>
      <c r="C48" s="192">
        <v>3</v>
      </c>
      <c r="D48" s="174" t="s">
        <v>87</v>
      </c>
      <c r="E48" s="193">
        <f>F48+H48+J48+L48+N48+P48+R48+T48+U48+V48</f>
        <v>1573925</v>
      </c>
      <c r="F48" s="193">
        <f>Лист3!D49</f>
        <v>674425</v>
      </c>
      <c r="G48" s="194">
        <v>0</v>
      </c>
      <c r="H48" s="195">
        <v>0</v>
      </c>
      <c r="I48" s="196">
        <v>0</v>
      </c>
      <c r="J48" s="195">
        <v>0</v>
      </c>
      <c r="K48" s="175">
        <v>350</v>
      </c>
      <c r="L48" s="197">
        <v>899500</v>
      </c>
      <c r="M48" s="198">
        <v>0</v>
      </c>
      <c r="N48" s="199">
        <v>0</v>
      </c>
      <c r="O48" s="196">
        <v>0</v>
      </c>
      <c r="P48" s="195">
        <v>0</v>
      </c>
      <c r="Q48" s="198">
        <v>0</v>
      </c>
      <c r="R48" s="199">
        <v>0</v>
      </c>
      <c r="S48" s="196">
        <v>0</v>
      </c>
      <c r="T48" s="195">
        <v>0</v>
      </c>
      <c r="U48" s="195">
        <v>0</v>
      </c>
      <c r="V48" s="195">
        <v>0</v>
      </c>
      <c r="W48" s="173"/>
    </row>
    <row r="49" spans="2:23" ht="18">
      <c r="B49" s="30"/>
      <c r="C49" s="43">
        <v>4</v>
      </c>
      <c r="D49" s="31" t="s">
        <v>88</v>
      </c>
      <c r="E49" s="64">
        <f>F49+H49+J49+L49+N49+P49+R49+T49+U49+V49</f>
        <v>441720</v>
      </c>
      <c r="F49" s="64">
        <f>Лист3!D50</f>
        <v>441720</v>
      </c>
      <c r="G49" s="61">
        <v>0</v>
      </c>
      <c r="H49" s="62">
        <v>0</v>
      </c>
      <c r="I49" s="63">
        <v>0</v>
      </c>
      <c r="J49" s="62">
        <v>0</v>
      </c>
      <c r="K49" s="84">
        <v>0</v>
      </c>
      <c r="L49" s="64">
        <f>K49*L44</f>
        <v>0</v>
      </c>
      <c r="M49" s="83">
        <v>0</v>
      </c>
      <c r="N49" s="60">
        <v>0</v>
      </c>
      <c r="O49" s="63">
        <v>0</v>
      </c>
      <c r="P49" s="62">
        <v>0</v>
      </c>
      <c r="Q49" s="83">
        <v>0</v>
      </c>
      <c r="R49" s="60">
        <v>0</v>
      </c>
      <c r="S49" s="63">
        <v>0</v>
      </c>
      <c r="T49" s="62">
        <v>0</v>
      </c>
      <c r="U49" s="62">
        <v>0</v>
      </c>
      <c r="V49" s="62">
        <v>0</v>
      </c>
      <c r="W49" s="55"/>
    </row>
    <row r="50" spans="2:23" ht="18">
      <c r="B50" s="30"/>
      <c r="C50" s="42">
        <v>5</v>
      </c>
      <c r="D50" s="31" t="s">
        <v>89</v>
      </c>
      <c r="E50" s="79">
        <f>F50+H50+J50+L50+N50+P50+R50+T50+U50+V50</f>
        <v>364620</v>
      </c>
      <c r="F50" s="79">
        <f>Лист3!D51</f>
        <v>364620</v>
      </c>
      <c r="G50" s="61">
        <v>0</v>
      </c>
      <c r="H50" s="62">
        <v>0</v>
      </c>
      <c r="I50" s="63">
        <v>0</v>
      </c>
      <c r="J50" s="62">
        <v>0</v>
      </c>
      <c r="K50" s="85">
        <v>0</v>
      </c>
      <c r="L50" s="64">
        <f t="shared" ref="L50:L59" si="4">K50*L45</f>
        <v>0</v>
      </c>
      <c r="M50" s="83">
        <v>0</v>
      </c>
      <c r="N50" s="60">
        <v>0</v>
      </c>
      <c r="O50" s="63">
        <v>0</v>
      </c>
      <c r="P50" s="62">
        <v>0</v>
      </c>
      <c r="Q50" s="83">
        <v>0</v>
      </c>
      <c r="R50" s="60">
        <v>0</v>
      </c>
      <c r="S50" s="63">
        <v>0</v>
      </c>
      <c r="T50" s="62">
        <v>0</v>
      </c>
      <c r="U50" s="62">
        <v>0</v>
      </c>
      <c r="V50" s="62">
        <v>0</v>
      </c>
      <c r="W50" s="55"/>
    </row>
    <row r="51" spans="2:23" ht="18">
      <c r="B51" s="30"/>
      <c r="C51" s="36">
        <v>6</v>
      </c>
      <c r="D51" s="31" t="s">
        <v>90</v>
      </c>
      <c r="E51" s="60">
        <f>F51+H51+J51+L51+N51+P51+R52+T52+U52+V52</f>
        <v>410880</v>
      </c>
      <c r="F51" s="60">
        <f>Лист3!D52</f>
        <v>410880</v>
      </c>
      <c r="G51" s="61">
        <v>0</v>
      </c>
      <c r="H51" s="62">
        <v>0</v>
      </c>
      <c r="I51" s="63">
        <v>0</v>
      </c>
      <c r="J51" s="62">
        <v>0</v>
      </c>
      <c r="K51" s="83">
        <v>0</v>
      </c>
      <c r="L51" s="64">
        <f t="shared" si="4"/>
        <v>0</v>
      </c>
      <c r="M51" s="83">
        <v>0</v>
      </c>
      <c r="N51" s="60">
        <v>0</v>
      </c>
      <c r="O51" s="63">
        <v>0</v>
      </c>
      <c r="P51" s="62">
        <v>0</v>
      </c>
      <c r="Q51" s="83">
        <v>0</v>
      </c>
      <c r="R51" s="60">
        <v>0</v>
      </c>
      <c r="S51" s="63">
        <v>0</v>
      </c>
      <c r="T51" s="62">
        <v>0</v>
      </c>
      <c r="U51" s="62">
        <v>0</v>
      </c>
      <c r="V51" s="62">
        <v>0</v>
      </c>
      <c r="W51" s="55"/>
    </row>
    <row r="52" spans="2:23" ht="18">
      <c r="B52" s="30"/>
      <c r="C52" s="43">
        <v>7</v>
      </c>
      <c r="D52" s="31" t="s">
        <v>91</v>
      </c>
      <c r="E52" s="64">
        <f t="shared" ref="E52:E70" si="5">F52+H52+J52+L52+N52+P52+R52+T52+U52+V52</f>
        <v>395460</v>
      </c>
      <c r="F52" s="64">
        <f>Лист3!D53</f>
        <v>395460</v>
      </c>
      <c r="G52" s="41">
        <v>0</v>
      </c>
      <c r="H52" s="80">
        <v>0</v>
      </c>
      <c r="I52" s="65">
        <v>0</v>
      </c>
      <c r="J52" s="80">
        <v>0</v>
      </c>
      <c r="K52" s="84">
        <v>0</v>
      </c>
      <c r="L52" s="64">
        <f t="shared" si="4"/>
        <v>0</v>
      </c>
      <c r="M52" s="84">
        <v>0</v>
      </c>
      <c r="N52" s="64">
        <v>0</v>
      </c>
      <c r="O52" s="65">
        <v>0</v>
      </c>
      <c r="P52" s="80">
        <v>0</v>
      </c>
      <c r="Q52" s="84">
        <v>0</v>
      </c>
      <c r="R52" s="64">
        <v>0</v>
      </c>
      <c r="S52" s="65">
        <v>0</v>
      </c>
      <c r="T52" s="80">
        <v>0</v>
      </c>
      <c r="U52" s="80">
        <v>0</v>
      </c>
      <c r="V52" s="80">
        <v>0</v>
      </c>
      <c r="W52" s="55"/>
    </row>
    <row r="53" spans="2:23" ht="18">
      <c r="B53" s="30"/>
      <c r="C53" s="43">
        <v>8</v>
      </c>
      <c r="D53" s="31" t="s">
        <v>92</v>
      </c>
      <c r="E53" s="64">
        <f t="shared" si="5"/>
        <v>566430</v>
      </c>
      <c r="F53" s="64">
        <f>Лист3!D54</f>
        <v>566430</v>
      </c>
      <c r="G53" s="41">
        <v>0</v>
      </c>
      <c r="H53" s="80">
        <v>0</v>
      </c>
      <c r="I53" s="65">
        <v>0</v>
      </c>
      <c r="J53" s="80">
        <v>0</v>
      </c>
      <c r="K53" s="84">
        <v>0</v>
      </c>
      <c r="L53" s="64">
        <f t="shared" si="4"/>
        <v>0</v>
      </c>
      <c r="M53" s="65">
        <v>0</v>
      </c>
      <c r="N53" s="64">
        <v>0</v>
      </c>
      <c r="O53" s="65">
        <v>0</v>
      </c>
      <c r="P53" s="80">
        <v>0</v>
      </c>
      <c r="Q53" s="84">
        <v>0</v>
      </c>
      <c r="R53" s="64">
        <v>0</v>
      </c>
      <c r="S53" s="65">
        <v>0</v>
      </c>
      <c r="T53" s="80">
        <v>0</v>
      </c>
      <c r="U53" s="80">
        <v>0</v>
      </c>
      <c r="V53" s="80">
        <v>0</v>
      </c>
      <c r="W53" s="55"/>
    </row>
    <row r="54" spans="2:23" ht="18">
      <c r="B54" s="30"/>
      <c r="C54" s="43">
        <v>9</v>
      </c>
      <c r="D54" s="31" t="s">
        <v>93</v>
      </c>
      <c r="E54" s="64">
        <f t="shared" si="5"/>
        <v>333780</v>
      </c>
      <c r="F54" s="64">
        <f>Лист3!D55</f>
        <v>333780</v>
      </c>
      <c r="G54" s="41">
        <v>0</v>
      </c>
      <c r="H54" s="80">
        <v>0</v>
      </c>
      <c r="I54" s="65">
        <v>0</v>
      </c>
      <c r="J54" s="80">
        <v>0</v>
      </c>
      <c r="K54" s="84">
        <v>0</v>
      </c>
      <c r="L54" s="64">
        <f t="shared" si="4"/>
        <v>0</v>
      </c>
      <c r="M54" s="65">
        <v>0</v>
      </c>
      <c r="N54" s="64">
        <v>0</v>
      </c>
      <c r="O54" s="65">
        <v>0</v>
      </c>
      <c r="P54" s="80">
        <v>0</v>
      </c>
      <c r="Q54" s="84">
        <v>0</v>
      </c>
      <c r="R54" s="64">
        <v>0</v>
      </c>
      <c r="S54" s="65">
        <v>0</v>
      </c>
      <c r="T54" s="80">
        <v>0</v>
      </c>
      <c r="U54" s="80">
        <v>0</v>
      </c>
      <c r="V54" s="80">
        <v>0</v>
      </c>
      <c r="W54" s="55"/>
    </row>
    <row r="55" spans="2:23" ht="18">
      <c r="B55" s="30"/>
      <c r="C55" s="43">
        <v>10</v>
      </c>
      <c r="D55" s="31" t="s">
        <v>94</v>
      </c>
      <c r="E55" s="64">
        <f t="shared" si="5"/>
        <v>349200</v>
      </c>
      <c r="F55" s="64">
        <f>Лист3!D56</f>
        <v>349200</v>
      </c>
      <c r="G55" s="41">
        <v>0</v>
      </c>
      <c r="H55" s="80">
        <v>0</v>
      </c>
      <c r="I55" s="65">
        <v>0</v>
      </c>
      <c r="J55" s="80">
        <v>0</v>
      </c>
      <c r="K55" s="84">
        <v>0</v>
      </c>
      <c r="L55" s="64">
        <f t="shared" si="4"/>
        <v>0</v>
      </c>
      <c r="M55" s="84">
        <v>0</v>
      </c>
      <c r="N55" s="64">
        <v>0</v>
      </c>
      <c r="O55" s="65">
        <v>0</v>
      </c>
      <c r="P55" s="80">
        <v>0</v>
      </c>
      <c r="Q55" s="84">
        <v>0</v>
      </c>
      <c r="R55" s="64">
        <v>0</v>
      </c>
      <c r="S55" s="65">
        <v>0</v>
      </c>
      <c r="T55" s="80">
        <v>0</v>
      </c>
      <c r="U55" s="80">
        <v>0</v>
      </c>
      <c r="V55" s="80">
        <v>0</v>
      </c>
      <c r="W55" s="55"/>
    </row>
    <row r="56" spans="2:23" ht="18">
      <c r="B56" s="30"/>
      <c r="C56" s="43">
        <v>11</v>
      </c>
      <c r="D56" s="31" t="s">
        <v>95</v>
      </c>
      <c r="E56" s="64">
        <f t="shared" si="5"/>
        <v>441720</v>
      </c>
      <c r="F56" s="64">
        <f>Лист3!D57</f>
        <v>441720</v>
      </c>
      <c r="G56" s="61">
        <v>0</v>
      </c>
      <c r="H56" s="62">
        <v>0</v>
      </c>
      <c r="I56" s="63">
        <v>0</v>
      </c>
      <c r="J56" s="62">
        <v>0</v>
      </c>
      <c r="K56" s="85">
        <v>0</v>
      </c>
      <c r="L56" s="64">
        <f t="shared" si="4"/>
        <v>0</v>
      </c>
      <c r="M56" s="83">
        <v>0</v>
      </c>
      <c r="N56" s="60">
        <v>0</v>
      </c>
      <c r="O56" s="63">
        <v>0</v>
      </c>
      <c r="P56" s="62">
        <v>0</v>
      </c>
      <c r="Q56" s="83">
        <v>0</v>
      </c>
      <c r="R56" s="60">
        <v>0</v>
      </c>
      <c r="S56" s="63">
        <v>0</v>
      </c>
      <c r="T56" s="62">
        <v>0</v>
      </c>
      <c r="U56" s="62">
        <v>0</v>
      </c>
      <c r="V56" s="62">
        <v>0</v>
      </c>
      <c r="W56" s="55"/>
    </row>
    <row r="57" spans="2:23" ht="18">
      <c r="B57" s="30"/>
      <c r="C57" s="42">
        <v>12</v>
      </c>
      <c r="D57" s="31" t="s">
        <v>96</v>
      </c>
      <c r="E57" s="79">
        <f t="shared" si="5"/>
        <v>343032</v>
      </c>
      <c r="F57" s="79">
        <f>Лист3!D58</f>
        <v>343032</v>
      </c>
      <c r="G57" s="61">
        <v>0</v>
      </c>
      <c r="H57" s="62">
        <v>0</v>
      </c>
      <c r="I57" s="63">
        <v>0</v>
      </c>
      <c r="J57" s="62">
        <v>0</v>
      </c>
      <c r="K57" s="85">
        <v>0</v>
      </c>
      <c r="L57" s="64">
        <f t="shared" si="4"/>
        <v>0</v>
      </c>
      <c r="M57" s="83">
        <v>0</v>
      </c>
      <c r="N57" s="60">
        <v>0</v>
      </c>
      <c r="O57" s="63">
        <v>0</v>
      </c>
      <c r="P57" s="62">
        <v>0</v>
      </c>
      <c r="Q57" s="83">
        <v>0</v>
      </c>
      <c r="R57" s="60">
        <v>0</v>
      </c>
      <c r="S57" s="63">
        <v>0</v>
      </c>
      <c r="T57" s="62">
        <v>0</v>
      </c>
      <c r="U57" s="62">
        <v>0</v>
      </c>
      <c r="V57" s="62">
        <v>0</v>
      </c>
      <c r="W57" s="55"/>
    </row>
    <row r="58" spans="2:23" ht="18">
      <c r="B58" s="30"/>
      <c r="C58" s="36">
        <v>13</v>
      </c>
      <c r="D58" s="31" t="s">
        <v>97</v>
      </c>
      <c r="E58" s="60">
        <f t="shared" si="5"/>
        <v>230230</v>
      </c>
      <c r="F58" s="60">
        <f>Лист3!D59</f>
        <v>230230</v>
      </c>
      <c r="G58" s="61">
        <v>0</v>
      </c>
      <c r="H58" s="62">
        <v>0</v>
      </c>
      <c r="I58" s="63">
        <v>0</v>
      </c>
      <c r="J58" s="62">
        <v>0</v>
      </c>
      <c r="K58" s="85">
        <v>0</v>
      </c>
      <c r="L58" s="64">
        <f t="shared" si="4"/>
        <v>0</v>
      </c>
      <c r="M58" s="83">
        <v>0</v>
      </c>
      <c r="N58" s="60">
        <v>0</v>
      </c>
      <c r="O58" s="63">
        <v>0</v>
      </c>
      <c r="P58" s="62">
        <v>0</v>
      </c>
      <c r="Q58" s="83">
        <v>0</v>
      </c>
      <c r="R58" s="60">
        <v>0</v>
      </c>
      <c r="S58" s="63">
        <v>0</v>
      </c>
      <c r="T58" s="62">
        <v>0</v>
      </c>
      <c r="U58" s="62">
        <v>0</v>
      </c>
      <c r="V58" s="62">
        <v>0</v>
      </c>
      <c r="W58" s="55"/>
    </row>
    <row r="59" spans="2:23" ht="18">
      <c r="B59" s="30"/>
      <c r="C59" s="43">
        <v>14</v>
      </c>
      <c r="D59" s="31" t="s">
        <v>98</v>
      </c>
      <c r="E59" s="64">
        <f t="shared" si="5"/>
        <v>222520</v>
      </c>
      <c r="F59" s="64">
        <f>Лист3!D60</f>
        <v>222520</v>
      </c>
      <c r="G59" s="61">
        <v>0</v>
      </c>
      <c r="H59" s="62">
        <v>0</v>
      </c>
      <c r="I59" s="63">
        <v>0</v>
      </c>
      <c r="J59" s="62">
        <v>0</v>
      </c>
      <c r="K59" s="85">
        <v>0</v>
      </c>
      <c r="L59" s="64">
        <f t="shared" si="4"/>
        <v>0</v>
      </c>
      <c r="M59" s="83">
        <v>0</v>
      </c>
      <c r="N59" s="60">
        <v>0</v>
      </c>
      <c r="O59" s="63">
        <v>0</v>
      </c>
      <c r="P59" s="62">
        <v>0</v>
      </c>
      <c r="Q59" s="83">
        <v>0</v>
      </c>
      <c r="R59" s="60">
        <v>0</v>
      </c>
      <c r="S59" s="63">
        <v>0</v>
      </c>
      <c r="T59" s="62">
        <v>0</v>
      </c>
      <c r="U59" s="62">
        <v>0</v>
      </c>
      <c r="V59" s="62">
        <v>0</v>
      </c>
      <c r="W59" s="55"/>
    </row>
    <row r="60" spans="2:23" s="183" customFormat="1" ht="18">
      <c r="B60" s="191"/>
      <c r="C60" s="200">
        <v>15</v>
      </c>
      <c r="D60" s="174" t="s">
        <v>99</v>
      </c>
      <c r="E60" s="177">
        <f t="shared" si="5"/>
        <v>1814650</v>
      </c>
      <c r="F60" s="177">
        <f>Лист3!D61</f>
        <v>786650</v>
      </c>
      <c r="G60" s="194">
        <v>0</v>
      </c>
      <c r="H60" s="195">
        <v>0</v>
      </c>
      <c r="I60" s="196">
        <v>0</v>
      </c>
      <c r="J60" s="195">
        <v>0</v>
      </c>
      <c r="K60" s="201">
        <v>400</v>
      </c>
      <c r="L60" s="175">
        <v>1028000</v>
      </c>
      <c r="M60" s="198">
        <v>0</v>
      </c>
      <c r="N60" s="199">
        <v>0</v>
      </c>
      <c r="O60" s="196">
        <v>0</v>
      </c>
      <c r="P60" s="195">
        <v>0</v>
      </c>
      <c r="Q60" s="198">
        <v>0</v>
      </c>
      <c r="R60" s="199">
        <v>0</v>
      </c>
      <c r="S60" s="196">
        <v>0</v>
      </c>
      <c r="T60" s="195">
        <v>0</v>
      </c>
      <c r="U60" s="195">
        <v>0</v>
      </c>
      <c r="V60" s="195">
        <v>0</v>
      </c>
      <c r="W60" s="173"/>
    </row>
    <row r="61" spans="2:23" ht="18">
      <c r="B61" s="30"/>
      <c r="C61" s="202">
        <v>16</v>
      </c>
      <c r="D61" s="31" t="s">
        <v>100</v>
      </c>
      <c r="E61" s="64">
        <f t="shared" si="5"/>
        <v>332179</v>
      </c>
      <c r="F61" s="64">
        <f>Лист3!D62</f>
        <v>332179</v>
      </c>
      <c r="G61" s="41">
        <v>0</v>
      </c>
      <c r="H61" s="64">
        <v>0</v>
      </c>
      <c r="I61" s="65">
        <v>0</v>
      </c>
      <c r="J61" s="64">
        <v>0</v>
      </c>
      <c r="K61" s="65">
        <v>0</v>
      </c>
      <c r="L61" s="64">
        <f t="shared" ref="L61:L70" si="6">K61*L56</f>
        <v>0</v>
      </c>
      <c r="M61" s="65">
        <v>0</v>
      </c>
      <c r="N61" s="64">
        <v>0</v>
      </c>
      <c r="O61" s="65">
        <v>0</v>
      </c>
      <c r="P61" s="64">
        <v>0</v>
      </c>
      <c r="Q61" s="65">
        <v>0</v>
      </c>
      <c r="R61" s="64">
        <v>0</v>
      </c>
      <c r="S61" s="65">
        <v>0</v>
      </c>
      <c r="T61" s="64">
        <v>0</v>
      </c>
      <c r="U61" s="64">
        <v>0</v>
      </c>
      <c r="V61" s="64">
        <v>0</v>
      </c>
      <c r="W61" s="55"/>
    </row>
    <row r="62" spans="2:23" ht="0.6" hidden="1" customHeight="1">
      <c r="B62" s="29"/>
      <c r="C62" s="2"/>
      <c r="W62" s="55"/>
    </row>
    <row r="63" spans="2:23" ht="18">
      <c r="B63" s="30"/>
      <c r="C63" s="202">
        <v>17</v>
      </c>
      <c r="D63" s="31" t="s">
        <v>101</v>
      </c>
      <c r="E63" s="64">
        <f t="shared" si="5"/>
        <v>145125</v>
      </c>
      <c r="F63" s="64">
        <f>Лист3!D64</f>
        <v>145125</v>
      </c>
      <c r="G63" s="41">
        <v>0</v>
      </c>
      <c r="H63" s="64">
        <v>0</v>
      </c>
      <c r="I63" s="65">
        <v>0</v>
      </c>
      <c r="J63" s="64">
        <v>0</v>
      </c>
      <c r="K63" s="65">
        <v>0</v>
      </c>
      <c r="L63" s="64">
        <f t="shared" si="6"/>
        <v>0</v>
      </c>
      <c r="M63" s="65">
        <v>0</v>
      </c>
      <c r="N63" s="64">
        <v>0</v>
      </c>
      <c r="O63" s="65">
        <v>0</v>
      </c>
      <c r="P63" s="64">
        <v>0</v>
      </c>
      <c r="Q63" s="65">
        <v>0</v>
      </c>
      <c r="R63" s="64">
        <v>0</v>
      </c>
      <c r="S63" s="65">
        <v>0</v>
      </c>
      <c r="T63" s="64">
        <v>0</v>
      </c>
      <c r="U63" s="64">
        <v>0</v>
      </c>
      <c r="V63" s="64">
        <v>0</v>
      </c>
      <c r="W63" s="55"/>
    </row>
    <row r="64" spans="2:23" ht="18">
      <c r="B64" s="30"/>
      <c r="C64" s="42">
        <v>18</v>
      </c>
      <c r="D64" s="31" t="s">
        <v>102</v>
      </c>
      <c r="E64" s="79">
        <f t="shared" si="5"/>
        <v>299502</v>
      </c>
      <c r="F64" s="79">
        <f>Лист3!D65</f>
        <v>299502</v>
      </c>
      <c r="G64" s="61">
        <v>0</v>
      </c>
      <c r="H64" s="62">
        <v>0</v>
      </c>
      <c r="I64" s="63">
        <v>0</v>
      </c>
      <c r="J64" s="62">
        <v>0</v>
      </c>
      <c r="K64" s="85">
        <v>0</v>
      </c>
      <c r="L64" s="64">
        <f t="shared" si="6"/>
        <v>0</v>
      </c>
      <c r="M64" s="83">
        <v>0</v>
      </c>
      <c r="N64" s="60">
        <v>0</v>
      </c>
      <c r="O64" s="63">
        <v>0</v>
      </c>
      <c r="P64" s="62">
        <v>0</v>
      </c>
      <c r="Q64" s="83">
        <v>0</v>
      </c>
      <c r="R64" s="60">
        <v>0</v>
      </c>
      <c r="S64" s="63">
        <v>0</v>
      </c>
      <c r="T64" s="62">
        <v>0</v>
      </c>
      <c r="U64" s="62">
        <v>0</v>
      </c>
      <c r="V64" s="62">
        <v>0</v>
      </c>
      <c r="W64" s="55"/>
    </row>
    <row r="65" spans="2:25" ht="18">
      <c r="B65" s="30"/>
      <c r="C65" s="36">
        <v>19</v>
      </c>
      <c r="D65" s="31" t="s">
        <v>103</v>
      </c>
      <c r="E65" s="60">
        <f t="shared" si="5"/>
        <v>565331</v>
      </c>
      <c r="F65" s="60">
        <f>Лист3!D66</f>
        <v>565331</v>
      </c>
      <c r="G65" s="61">
        <v>0</v>
      </c>
      <c r="H65" s="62">
        <v>0</v>
      </c>
      <c r="I65" s="63">
        <v>0</v>
      </c>
      <c r="J65" s="62">
        <v>0</v>
      </c>
      <c r="K65" s="85">
        <v>0</v>
      </c>
      <c r="L65" s="64">
        <f t="shared" si="6"/>
        <v>0</v>
      </c>
      <c r="M65" s="83">
        <v>0</v>
      </c>
      <c r="N65" s="60">
        <v>0</v>
      </c>
      <c r="O65" s="63">
        <v>0</v>
      </c>
      <c r="P65" s="62">
        <v>0</v>
      </c>
      <c r="Q65" s="83">
        <v>0</v>
      </c>
      <c r="R65" s="60">
        <v>0</v>
      </c>
      <c r="S65" s="63">
        <v>0</v>
      </c>
      <c r="T65" s="62">
        <v>0</v>
      </c>
      <c r="U65" s="62">
        <v>0</v>
      </c>
      <c r="V65" s="62">
        <v>0</v>
      </c>
      <c r="W65" s="55"/>
    </row>
    <row r="66" spans="2:25" ht="18">
      <c r="B66" s="30"/>
      <c r="C66" s="43">
        <v>20</v>
      </c>
      <c r="D66" s="33" t="s">
        <v>104</v>
      </c>
      <c r="E66" s="64">
        <f t="shared" si="5"/>
        <v>528987</v>
      </c>
      <c r="F66" s="64">
        <f>Лист3!D67</f>
        <v>528987</v>
      </c>
      <c r="G66" s="61">
        <v>0</v>
      </c>
      <c r="H66" s="62">
        <v>0</v>
      </c>
      <c r="I66" s="63">
        <v>0</v>
      </c>
      <c r="J66" s="62">
        <v>0</v>
      </c>
      <c r="K66" s="85">
        <v>0</v>
      </c>
      <c r="L66" s="64">
        <f t="shared" si="6"/>
        <v>0</v>
      </c>
      <c r="M66" s="83">
        <v>0</v>
      </c>
      <c r="N66" s="60">
        <v>0</v>
      </c>
      <c r="O66" s="63">
        <v>0</v>
      </c>
      <c r="P66" s="62">
        <v>0</v>
      </c>
      <c r="Q66" s="83">
        <v>0</v>
      </c>
      <c r="R66" s="60">
        <v>0</v>
      </c>
      <c r="S66" s="63">
        <v>0</v>
      </c>
      <c r="T66" s="62">
        <v>0</v>
      </c>
      <c r="U66" s="62">
        <v>0</v>
      </c>
      <c r="V66" s="62">
        <v>0</v>
      </c>
      <c r="W66" s="55"/>
    </row>
    <row r="67" spans="2:25" ht="18">
      <c r="B67" s="30"/>
      <c r="C67" s="42">
        <v>21</v>
      </c>
      <c r="D67" s="33" t="s">
        <v>105</v>
      </c>
      <c r="E67" s="79">
        <f t="shared" si="5"/>
        <v>560373</v>
      </c>
      <c r="F67" s="79">
        <f>Лист3!D68</f>
        <v>560373</v>
      </c>
      <c r="G67" s="61">
        <v>0</v>
      </c>
      <c r="H67" s="62">
        <v>0</v>
      </c>
      <c r="I67" s="63">
        <v>0</v>
      </c>
      <c r="J67" s="62">
        <v>0</v>
      </c>
      <c r="K67" s="85">
        <v>0</v>
      </c>
      <c r="L67" s="64">
        <f t="shared" si="6"/>
        <v>0</v>
      </c>
      <c r="M67" s="83">
        <v>0</v>
      </c>
      <c r="N67" s="60">
        <v>0</v>
      </c>
      <c r="O67" s="63">
        <v>0</v>
      </c>
      <c r="P67" s="62">
        <v>0</v>
      </c>
      <c r="Q67" s="83">
        <v>0</v>
      </c>
      <c r="R67" s="60">
        <v>0</v>
      </c>
      <c r="S67" s="63">
        <v>0</v>
      </c>
      <c r="T67" s="62">
        <v>0</v>
      </c>
      <c r="U67" s="62">
        <v>0</v>
      </c>
      <c r="V67" s="62">
        <v>0</v>
      </c>
      <c r="W67" s="55"/>
    </row>
    <row r="68" spans="2:25" ht="18">
      <c r="B68" s="30"/>
      <c r="C68" s="43">
        <v>22</v>
      </c>
      <c r="D68" s="33" t="s">
        <v>106</v>
      </c>
      <c r="E68" s="64">
        <f t="shared" si="5"/>
        <v>560373</v>
      </c>
      <c r="F68" s="64">
        <f>Лист3!D69</f>
        <v>560373</v>
      </c>
      <c r="G68" s="61">
        <v>0</v>
      </c>
      <c r="H68" s="62">
        <v>0</v>
      </c>
      <c r="I68" s="63">
        <v>0</v>
      </c>
      <c r="J68" s="62">
        <v>0</v>
      </c>
      <c r="K68" s="85">
        <v>0</v>
      </c>
      <c r="L68" s="64">
        <f t="shared" si="6"/>
        <v>0</v>
      </c>
      <c r="M68" s="83">
        <v>0</v>
      </c>
      <c r="N68" s="60">
        <v>0</v>
      </c>
      <c r="O68" s="63">
        <v>0</v>
      </c>
      <c r="P68" s="62">
        <v>0</v>
      </c>
      <c r="Q68" s="83">
        <v>0</v>
      </c>
      <c r="R68" s="60">
        <v>0</v>
      </c>
      <c r="S68" s="63">
        <v>0</v>
      </c>
      <c r="T68" s="62">
        <v>0</v>
      </c>
      <c r="U68" s="62">
        <v>0</v>
      </c>
      <c r="V68" s="62">
        <v>0</v>
      </c>
      <c r="W68" s="55"/>
    </row>
    <row r="69" spans="2:25" ht="18">
      <c r="B69" s="30"/>
      <c r="C69" s="37">
        <v>23</v>
      </c>
      <c r="D69" s="33" t="s">
        <v>107</v>
      </c>
      <c r="E69" s="68">
        <f t="shared" si="5"/>
        <v>512770</v>
      </c>
      <c r="F69" s="68">
        <f>Лист3!D70</f>
        <v>512770</v>
      </c>
      <c r="G69" s="61">
        <v>0</v>
      </c>
      <c r="H69" s="62">
        <v>0</v>
      </c>
      <c r="I69" s="63">
        <v>0</v>
      </c>
      <c r="J69" s="62">
        <v>0</v>
      </c>
      <c r="K69" s="85">
        <v>0</v>
      </c>
      <c r="L69" s="64">
        <f t="shared" si="6"/>
        <v>0</v>
      </c>
      <c r="M69" s="83">
        <v>0</v>
      </c>
      <c r="N69" s="60">
        <v>0</v>
      </c>
      <c r="O69" s="63">
        <v>0</v>
      </c>
      <c r="P69" s="62">
        <v>0</v>
      </c>
      <c r="Q69" s="83">
        <v>0</v>
      </c>
      <c r="R69" s="60">
        <v>0</v>
      </c>
      <c r="S69" s="63">
        <v>0</v>
      </c>
      <c r="T69" s="62">
        <v>0</v>
      </c>
      <c r="U69" s="62">
        <v>0</v>
      </c>
      <c r="V69" s="62">
        <v>0</v>
      </c>
      <c r="W69" s="55"/>
    </row>
    <row r="70" spans="2:25" ht="18">
      <c r="B70" s="30"/>
      <c r="C70" s="43">
        <v>24</v>
      </c>
      <c r="D70" s="31" t="s">
        <v>108</v>
      </c>
      <c r="E70" s="64">
        <f t="shared" si="5"/>
        <v>141554</v>
      </c>
      <c r="F70" s="64">
        <f>Лист3!D71</f>
        <v>141554</v>
      </c>
      <c r="G70" s="61">
        <v>0</v>
      </c>
      <c r="H70" s="62">
        <v>0</v>
      </c>
      <c r="I70" s="63">
        <v>0</v>
      </c>
      <c r="J70" s="62">
        <v>0</v>
      </c>
      <c r="K70" s="85">
        <v>0</v>
      </c>
      <c r="L70" s="64">
        <f t="shared" si="6"/>
        <v>0</v>
      </c>
      <c r="M70" s="83">
        <v>0</v>
      </c>
      <c r="N70" s="60">
        <v>0</v>
      </c>
      <c r="O70" s="63">
        <v>0</v>
      </c>
      <c r="P70" s="62">
        <v>0</v>
      </c>
      <c r="Q70" s="83">
        <v>0</v>
      </c>
      <c r="R70" s="60">
        <v>0</v>
      </c>
      <c r="S70" s="63">
        <v>0</v>
      </c>
      <c r="T70" s="62">
        <v>0</v>
      </c>
      <c r="U70" s="62">
        <v>0</v>
      </c>
      <c r="V70" s="62">
        <v>0</v>
      </c>
      <c r="W70" s="55"/>
    </row>
    <row r="71" spans="2:25" ht="23.25" customHeight="1">
      <c r="B71" s="30"/>
      <c r="C71" s="275" t="s">
        <v>43</v>
      </c>
      <c r="D71" s="272"/>
      <c r="E71" s="86">
        <f>SUM(E46:E70)</f>
        <v>11862462</v>
      </c>
      <c r="F71" s="86">
        <f t="shared" ref="F71:V71" si="7">SUM(F46:F70)</f>
        <v>9934962</v>
      </c>
      <c r="G71" s="86">
        <f t="shared" si="7"/>
        <v>0</v>
      </c>
      <c r="H71" s="86">
        <f t="shared" si="7"/>
        <v>0</v>
      </c>
      <c r="I71" s="86">
        <f t="shared" si="7"/>
        <v>0</v>
      </c>
      <c r="J71" s="86">
        <f t="shared" si="7"/>
        <v>0</v>
      </c>
      <c r="K71" s="86">
        <f t="shared" si="7"/>
        <v>750</v>
      </c>
      <c r="L71" s="86">
        <f t="shared" si="7"/>
        <v>1927500</v>
      </c>
      <c r="M71" s="86">
        <f t="shared" si="7"/>
        <v>0</v>
      </c>
      <c r="N71" s="86">
        <f t="shared" si="7"/>
        <v>0</v>
      </c>
      <c r="O71" s="86">
        <f t="shared" si="7"/>
        <v>0</v>
      </c>
      <c r="P71" s="86">
        <f t="shared" si="7"/>
        <v>0</v>
      </c>
      <c r="Q71" s="86">
        <f t="shared" si="7"/>
        <v>0</v>
      </c>
      <c r="R71" s="86">
        <f t="shared" si="7"/>
        <v>0</v>
      </c>
      <c r="S71" s="86">
        <f t="shared" si="7"/>
        <v>0</v>
      </c>
      <c r="T71" s="86">
        <f t="shared" si="7"/>
        <v>0</v>
      </c>
      <c r="U71" s="86">
        <f t="shared" si="7"/>
        <v>0</v>
      </c>
      <c r="V71" s="86">
        <f t="shared" si="7"/>
        <v>0</v>
      </c>
      <c r="W71" s="55"/>
    </row>
    <row r="72" spans="2:25" ht="33" customHeight="1">
      <c r="C72" s="282"/>
      <c r="D72" s="282"/>
      <c r="E72" s="282"/>
      <c r="F72" s="282"/>
      <c r="G72" s="282"/>
      <c r="H72" s="282"/>
      <c r="I72" s="282"/>
      <c r="J72" s="282"/>
      <c r="K72" s="56"/>
      <c r="L72" s="87"/>
      <c r="M72" s="56"/>
      <c r="N72" s="88"/>
      <c r="O72" s="88"/>
      <c r="P72" s="88"/>
      <c r="Q72" s="280" t="s">
        <v>113</v>
      </c>
      <c r="R72" s="280"/>
      <c r="S72" s="280"/>
      <c r="T72" s="280"/>
      <c r="U72" s="280"/>
      <c r="V72" s="89"/>
      <c r="W72" s="89"/>
      <c r="X72" s="50"/>
      <c r="Y72" s="50"/>
    </row>
    <row r="73" spans="2:25" ht="15" customHeight="1">
      <c r="C73" s="283"/>
      <c r="D73" s="283"/>
      <c r="E73" s="283"/>
      <c r="F73" s="283"/>
      <c r="G73" s="283"/>
      <c r="H73" s="283"/>
      <c r="I73" s="283"/>
      <c r="J73" s="283"/>
      <c r="K73" s="56"/>
      <c r="L73" s="90"/>
      <c r="M73" s="56"/>
      <c r="N73" s="88"/>
      <c r="O73" s="88"/>
      <c r="P73" s="88"/>
      <c r="Q73" s="281"/>
      <c r="R73" s="281"/>
      <c r="S73" s="281"/>
      <c r="T73" s="281"/>
      <c r="U73" s="281"/>
      <c r="V73" s="91"/>
      <c r="W73" s="91"/>
      <c r="X73" s="51"/>
      <c r="Y73" s="51"/>
    </row>
    <row r="74" spans="2:25" ht="15" customHeight="1">
      <c r="C74" s="283"/>
      <c r="D74" s="283"/>
      <c r="E74" s="283"/>
      <c r="F74" s="283"/>
      <c r="G74" s="283"/>
      <c r="H74" s="283"/>
      <c r="I74" s="283"/>
      <c r="J74" s="283"/>
      <c r="K74" s="55"/>
      <c r="L74" s="55"/>
      <c r="M74" s="55"/>
      <c r="N74" s="92"/>
      <c r="O74" s="92"/>
      <c r="P74" s="92"/>
      <c r="Q74" s="281"/>
      <c r="R74" s="281"/>
      <c r="S74" s="281"/>
      <c r="T74" s="281"/>
      <c r="U74" s="281"/>
      <c r="V74" s="91"/>
      <c r="W74" s="91"/>
      <c r="X74" s="51"/>
      <c r="Y74" s="51"/>
    </row>
    <row r="75" spans="2:25"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5"/>
    </row>
    <row r="76" spans="2:25"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5"/>
    </row>
    <row r="77" spans="2:25">
      <c r="C77" s="55"/>
      <c r="D77" s="55"/>
      <c r="E77" s="55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</row>
    <row r="80" spans="2:25">
      <c r="O80" s="52"/>
    </row>
  </sheetData>
  <mergeCells count="56">
    <mergeCell ref="C2:W2"/>
    <mergeCell ref="Q72:U74"/>
    <mergeCell ref="C72:J74"/>
    <mergeCell ref="C71:D71"/>
    <mergeCell ref="Q5:R6"/>
    <mergeCell ref="S5:T6"/>
    <mergeCell ref="U5:U6"/>
    <mergeCell ref="C45:V45"/>
    <mergeCell ref="S40:T41"/>
    <mergeCell ref="U40:U41"/>
    <mergeCell ref="V40:V41"/>
    <mergeCell ref="S23:T24"/>
    <mergeCell ref="U23:U24"/>
    <mergeCell ref="C39:C41"/>
    <mergeCell ref="D39:D41"/>
    <mergeCell ref="E39:E41"/>
    <mergeCell ref="Q4:V4"/>
    <mergeCell ref="C28:V28"/>
    <mergeCell ref="K23:L24"/>
    <mergeCell ref="M23:N24"/>
    <mergeCell ref="C21:D21"/>
    <mergeCell ref="C38:D38"/>
    <mergeCell ref="E4:E6"/>
    <mergeCell ref="F4:P4"/>
    <mergeCell ref="F5:F6"/>
    <mergeCell ref="G5:H6"/>
    <mergeCell ref="I5:J6"/>
    <mergeCell ref="K5:L6"/>
    <mergeCell ref="M5:N6"/>
    <mergeCell ref="O5:P6"/>
    <mergeCell ref="C10:H10"/>
    <mergeCell ref="T1:V1"/>
    <mergeCell ref="D22:D24"/>
    <mergeCell ref="E22:E24"/>
    <mergeCell ref="V23:V24"/>
    <mergeCell ref="O23:P24"/>
    <mergeCell ref="Q23:R24"/>
    <mergeCell ref="C9:V9"/>
    <mergeCell ref="C4:C6"/>
    <mergeCell ref="D4:D6"/>
    <mergeCell ref="C22:C24"/>
    <mergeCell ref="F22:P22"/>
    <mergeCell ref="Q22:V22"/>
    <mergeCell ref="F23:F24"/>
    <mergeCell ref="G23:H24"/>
    <mergeCell ref="I23:J24"/>
    <mergeCell ref="V5:V6"/>
    <mergeCell ref="Q39:V39"/>
    <mergeCell ref="F40:F41"/>
    <mergeCell ref="G40:H41"/>
    <mergeCell ref="I40:J41"/>
    <mergeCell ref="K40:L41"/>
    <mergeCell ref="M40:N41"/>
    <mergeCell ref="O40:P41"/>
    <mergeCell ref="Q40:R41"/>
    <mergeCell ref="F39:P39"/>
  </mergeCells>
  <pageMargins left="0.51181102362204722" right="0.70866141732283472" top="0.74803149606299213" bottom="0.74803149606299213" header="0.31496062992125984" footer="0.31496062992125984"/>
  <pageSetup paperSize="9" scale="95" fitToHeight="4" orientation="landscape" horizontalDpi="180" verticalDpi="180" r:id="rId1"/>
  <ignoredErrors>
    <ignoredError sqref="E51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76"/>
  <sheetViews>
    <sheetView zoomScale="140" zoomScaleNormal="140" workbookViewId="0">
      <selection activeCell="O39" sqref="O39"/>
    </sheetView>
  </sheetViews>
  <sheetFormatPr defaultRowHeight="15"/>
  <cols>
    <col min="1" max="1" width="2.5703125" customWidth="1"/>
    <col min="2" max="2" width="3.42578125" customWidth="1"/>
    <col min="3" max="3" width="13.85546875" customWidth="1"/>
    <col min="4" max="4" width="8.42578125" customWidth="1"/>
    <col min="5" max="5" width="4.28515625" customWidth="1"/>
    <col min="6" max="6" width="5.5703125" customWidth="1"/>
    <col min="7" max="7" width="7.85546875" customWidth="1"/>
    <col min="8" max="8" width="4.5703125" customWidth="1"/>
    <col min="9" max="9" width="5.140625" customWidth="1"/>
    <col min="10" max="10" width="4" customWidth="1"/>
    <col min="11" max="11" width="5.28515625" customWidth="1"/>
    <col min="12" max="12" width="5" customWidth="1"/>
    <col min="13" max="13" width="7.140625" customWidth="1"/>
    <col min="14" max="14" width="5.28515625" customWidth="1"/>
    <col min="15" max="15" width="7.85546875" customWidth="1"/>
    <col min="16" max="16" width="4.5703125" customWidth="1"/>
    <col min="17" max="17" width="5.7109375" customWidth="1"/>
    <col min="18" max="18" width="4.42578125" customWidth="1"/>
    <col min="19" max="19" width="6.5703125" customWidth="1"/>
    <col min="20" max="20" width="9.42578125" customWidth="1"/>
    <col min="21" max="21" width="5.5703125" customWidth="1"/>
    <col min="22" max="22" width="5.42578125" customWidth="1"/>
    <col min="23" max="23" width="3.42578125" customWidth="1"/>
    <col min="24" max="24" width="4.7109375" customWidth="1"/>
    <col min="25" max="25" width="4.140625" customWidth="1"/>
    <col min="26" max="26" width="5.28515625" customWidth="1"/>
    <col min="27" max="27" width="4.5703125" customWidth="1"/>
    <col min="28" max="29" width="4.140625" customWidth="1"/>
    <col min="30" max="30" width="5.85546875" customWidth="1"/>
  </cols>
  <sheetData>
    <row r="1" spans="1:48" ht="29.25" customHeight="1">
      <c r="A1" s="55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5"/>
      <c r="W1" s="55"/>
      <c r="X1" s="55"/>
      <c r="Y1" s="55"/>
      <c r="Z1" s="287" t="s">
        <v>112</v>
      </c>
      <c r="AA1" s="287"/>
      <c r="AB1" s="287"/>
      <c r="AC1" s="287"/>
      <c r="AD1" s="56"/>
    </row>
    <row r="2" spans="1:48" ht="20.25" customHeight="1">
      <c r="A2" s="241" t="s">
        <v>129</v>
      </c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X2" s="246"/>
      <c r="Y2" s="246"/>
      <c r="Z2" s="246"/>
      <c r="AA2" s="246"/>
      <c r="AB2" s="246"/>
      <c r="AC2" s="246"/>
      <c r="AD2" s="246"/>
    </row>
    <row r="3" spans="1:48" ht="13.9" customHeight="1">
      <c r="A3" s="246"/>
      <c r="B3" s="246"/>
      <c r="C3" s="246"/>
      <c r="D3" s="246"/>
      <c r="E3" s="246"/>
      <c r="F3" s="246"/>
      <c r="G3" s="246"/>
      <c r="H3" s="246"/>
      <c r="I3" s="246"/>
      <c r="J3" s="246"/>
      <c r="K3" s="246"/>
      <c r="L3" s="246"/>
      <c r="M3" s="246"/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</row>
    <row r="4" spans="1:48" ht="5.25" customHeight="1">
      <c r="A4" s="55"/>
      <c r="B4" s="93"/>
      <c r="C4" s="93"/>
      <c r="D4" s="93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</row>
    <row r="5" spans="1:48" ht="27" customHeight="1">
      <c r="A5" s="55"/>
      <c r="B5" s="252" t="s">
        <v>31</v>
      </c>
      <c r="C5" s="269" t="s">
        <v>45</v>
      </c>
      <c r="D5" s="269" t="s">
        <v>50</v>
      </c>
      <c r="E5" s="262" t="s">
        <v>56</v>
      </c>
      <c r="F5" s="263"/>
      <c r="G5" s="263"/>
      <c r="H5" s="263"/>
      <c r="I5" s="263"/>
      <c r="J5" s="263"/>
      <c r="K5" s="263"/>
      <c r="L5" s="263"/>
      <c r="M5" s="263"/>
      <c r="N5" s="263"/>
      <c r="O5" s="263"/>
      <c r="P5" s="263"/>
      <c r="Q5" s="263"/>
      <c r="R5" s="296"/>
      <c r="S5" s="251"/>
      <c r="T5" s="299" t="s">
        <v>56</v>
      </c>
      <c r="U5" s="299"/>
      <c r="V5" s="299"/>
      <c r="W5" s="299"/>
      <c r="X5" s="299"/>
      <c r="Y5" s="299"/>
      <c r="Z5" s="299"/>
      <c r="AA5" s="299"/>
      <c r="AB5" s="299"/>
      <c r="AC5" s="299"/>
      <c r="AD5" s="299"/>
      <c r="AE5" s="1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</row>
    <row r="6" spans="1:48" ht="30.75" customHeight="1">
      <c r="A6" s="55"/>
      <c r="B6" s="289"/>
      <c r="C6" s="294"/>
      <c r="D6" s="267"/>
      <c r="E6" s="258" t="s">
        <v>57</v>
      </c>
      <c r="F6" s="259"/>
      <c r="G6" s="269" t="s">
        <v>130</v>
      </c>
      <c r="H6" s="262" t="s">
        <v>56</v>
      </c>
      <c r="I6" s="263"/>
      <c r="J6" s="263"/>
      <c r="K6" s="264"/>
      <c r="L6" s="258" t="s">
        <v>51</v>
      </c>
      <c r="M6" s="259"/>
      <c r="N6" s="258" t="s">
        <v>52</v>
      </c>
      <c r="O6" s="259"/>
      <c r="P6" s="258" t="s">
        <v>53</v>
      </c>
      <c r="Q6" s="259"/>
      <c r="R6" s="258" t="s">
        <v>54</v>
      </c>
      <c r="S6" s="259"/>
      <c r="T6" s="252" t="s">
        <v>55</v>
      </c>
      <c r="U6" s="258" t="s">
        <v>59</v>
      </c>
      <c r="V6" s="259"/>
      <c r="W6" s="258" t="s">
        <v>60</v>
      </c>
      <c r="X6" s="259"/>
      <c r="Y6" s="258" t="s">
        <v>61</v>
      </c>
      <c r="Z6" s="259"/>
      <c r="AA6" s="258" t="s">
        <v>62</v>
      </c>
      <c r="AB6" s="259"/>
      <c r="AC6" s="258" t="s">
        <v>63</v>
      </c>
      <c r="AD6" s="259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</row>
    <row r="7" spans="1:48" ht="27" customHeight="1">
      <c r="A7" s="55"/>
      <c r="B7" s="289"/>
      <c r="C7" s="294"/>
      <c r="D7" s="268"/>
      <c r="E7" s="260"/>
      <c r="F7" s="261"/>
      <c r="G7" s="268"/>
      <c r="H7" s="298" t="s">
        <v>118</v>
      </c>
      <c r="I7" s="264"/>
      <c r="J7" s="262" t="s">
        <v>71</v>
      </c>
      <c r="K7" s="264"/>
      <c r="L7" s="260"/>
      <c r="M7" s="261"/>
      <c r="N7" s="260"/>
      <c r="O7" s="261"/>
      <c r="P7" s="260"/>
      <c r="Q7" s="261"/>
      <c r="R7" s="260"/>
      <c r="S7" s="288"/>
      <c r="T7" s="253"/>
      <c r="U7" s="260"/>
      <c r="V7" s="261"/>
      <c r="W7" s="260"/>
      <c r="X7" s="261"/>
      <c r="Y7" s="260"/>
      <c r="Z7" s="261"/>
      <c r="AA7" s="260"/>
      <c r="AB7" s="261"/>
      <c r="AC7" s="260"/>
      <c r="AD7" s="261"/>
      <c r="AE7" s="1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</row>
    <row r="8" spans="1:48">
      <c r="A8" s="55"/>
      <c r="B8" s="290"/>
      <c r="C8" s="295"/>
      <c r="D8" s="43" t="s">
        <v>17</v>
      </c>
      <c r="E8" s="43" t="s">
        <v>46</v>
      </c>
      <c r="F8" s="136" t="s">
        <v>17</v>
      </c>
      <c r="G8" s="43" t="s">
        <v>17</v>
      </c>
      <c r="H8" s="43" t="s">
        <v>46</v>
      </c>
      <c r="I8" s="136" t="s">
        <v>17</v>
      </c>
      <c r="J8" s="43" t="s">
        <v>41</v>
      </c>
      <c r="K8" s="43" t="s">
        <v>17</v>
      </c>
      <c r="L8" s="43" t="s">
        <v>46</v>
      </c>
      <c r="M8" s="133" t="s">
        <v>17</v>
      </c>
      <c r="N8" s="43" t="s">
        <v>46</v>
      </c>
      <c r="O8" s="133" t="s">
        <v>17</v>
      </c>
      <c r="P8" s="43" t="s">
        <v>46</v>
      </c>
      <c r="Q8" s="133" t="s">
        <v>17</v>
      </c>
      <c r="R8" s="43" t="s">
        <v>46</v>
      </c>
      <c r="S8" s="43" t="s">
        <v>17</v>
      </c>
      <c r="T8" s="43" t="s">
        <v>17</v>
      </c>
      <c r="U8" s="36" t="s">
        <v>41</v>
      </c>
      <c r="V8" s="132" t="s">
        <v>17</v>
      </c>
      <c r="W8" s="43" t="s">
        <v>41</v>
      </c>
      <c r="X8" s="136" t="s">
        <v>17</v>
      </c>
      <c r="Y8" s="43" t="s">
        <v>41</v>
      </c>
      <c r="Z8" s="136" t="s">
        <v>17</v>
      </c>
      <c r="AA8" s="43" t="s">
        <v>41</v>
      </c>
      <c r="AB8" s="136" t="s">
        <v>17</v>
      </c>
      <c r="AC8" s="43" t="s">
        <v>41</v>
      </c>
      <c r="AD8" s="136" t="s">
        <v>17</v>
      </c>
      <c r="AE8" s="1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</row>
    <row r="9" spans="1:48">
      <c r="A9" s="55"/>
      <c r="B9" s="33">
        <v>1</v>
      </c>
      <c r="C9" s="33">
        <v>2</v>
      </c>
      <c r="D9" s="39">
        <v>3</v>
      </c>
      <c r="E9" s="39">
        <v>4</v>
      </c>
      <c r="F9" s="40">
        <v>5</v>
      </c>
      <c r="G9" s="39">
        <v>6</v>
      </c>
      <c r="H9" s="39">
        <v>7</v>
      </c>
      <c r="I9" s="40">
        <v>8</v>
      </c>
      <c r="J9" s="41">
        <v>9</v>
      </c>
      <c r="K9" s="40">
        <v>10</v>
      </c>
      <c r="L9" s="39">
        <v>11</v>
      </c>
      <c r="M9" s="40">
        <v>12</v>
      </c>
      <c r="N9" s="41">
        <v>13</v>
      </c>
      <c r="O9" s="40">
        <v>14</v>
      </c>
      <c r="P9" s="39">
        <v>15</v>
      </c>
      <c r="Q9" s="40">
        <v>16</v>
      </c>
      <c r="R9" s="39">
        <v>17</v>
      </c>
      <c r="S9" s="40">
        <v>18</v>
      </c>
      <c r="T9" s="134">
        <v>19</v>
      </c>
      <c r="U9" s="41">
        <v>20</v>
      </c>
      <c r="V9" s="59">
        <v>21</v>
      </c>
      <c r="W9" s="41">
        <v>22</v>
      </c>
      <c r="X9" s="59">
        <v>23</v>
      </c>
      <c r="Y9" s="41">
        <v>24</v>
      </c>
      <c r="Z9" s="59">
        <v>25</v>
      </c>
      <c r="AA9" s="41">
        <v>26</v>
      </c>
      <c r="AB9" s="59">
        <v>27</v>
      </c>
      <c r="AC9" s="41">
        <v>28</v>
      </c>
      <c r="AD9" s="59">
        <v>29</v>
      </c>
      <c r="AE9" s="1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</row>
    <row r="10" spans="1:48">
      <c r="A10" s="55"/>
      <c r="B10" s="270" t="s">
        <v>39</v>
      </c>
      <c r="C10" s="272"/>
      <c r="D10" s="41"/>
      <c r="E10" s="41"/>
      <c r="F10" s="58">
        <v>1346.6</v>
      </c>
      <c r="G10" s="116"/>
      <c r="H10" s="58"/>
      <c r="I10" s="116"/>
      <c r="J10" s="58"/>
      <c r="K10" s="116"/>
      <c r="L10" s="58"/>
      <c r="M10" s="116">
        <v>1851.35</v>
      </c>
      <c r="N10" s="58"/>
      <c r="O10" s="116"/>
      <c r="P10" s="58"/>
      <c r="Q10" s="117"/>
      <c r="R10" s="58"/>
      <c r="S10" s="116">
        <v>735.09</v>
      </c>
      <c r="T10" s="137"/>
      <c r="U10" s="61"/>
      <c r="V10" s="90"/>
      <c r="W10" s="61"/>
      <c r="X10" s="90"/>
      <c r="Y10" s="61"/>
      <c r="Z10" s="90"/>
      <c r="AA10" s="61"/>
      <c r="AB10" s="90"/>
      <c r="AC10" s="61"/>
      <c r="AD10" s="98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</row>
    <row r="11" spans="1:48" ht="23.25" customHeight="1">
      <c r="A11" s="55"/>
      <c r="B11" s="275" t="s">
        <v>64</v>
      </c>
      <c r="C11" s="272"/>
      <c r="D11" s="41"/>
      <c r="E11" s="41"/>
      <c r="F11" s="57"/>
      <c r="G11" s="43"/>
      <c r="H11" s="57"/>
      <c r="I11" s="41"/>
      <c r="J11" s="57"/>
      <c r="K11" s="41"/>
      <c r="L11" s="57"/>
      <c r="M11" s="41"/>
      <c r="N11" s="57"/>
      <c r="O11" s="41"/>
      <c r="P11" s="57"/>
      <c r="Q11" s="41"/>
      <c r="R11" s="57"/>
      <c r="S11" s="41"/>
      <c r="T11" s="135"/>
      <c r="U11" s="41"/>
      <c r="V11" s="57"/>
      <c r="W11" s="41"/>
      <c r="X11" s="57"/>
      <c r="Y11" s="41"/>
      <c r="Z11" s="57"/>
      <c r="AA11" s="41"/>
      <c r="AB11" s="99"/>
      <c r="AC11" s="41"/>
      <c r="AD11" s="59"/>
      <c r="AE11" s="2"/>
      <c r="AF11" s="2"/>
      <c r="AG11" s="2"/>
      <c r="AH11" s="2"/>
      <c r="AI11" s="2"/>
      <c r="AJ11" s="2"/>
      <c r="AK11" s="2"/>
      <c r="AL11" s="2"/>
      <c r="AM11" s="2"/>
    </row>
    <row r="12" spans="1:48" ht="18">
      <c r="A12" s="55"/>
      <c r="B12" s="41">
        <v>1</v>
      </c>
      <c r="C12" s="31" t="s">
        <v>76</v>
      </c>
      <c r="D12" s="64">
        <f>F12+G12+I12+K12+M12+O12+Q12+S12+T12+V12+X12+Z12+AB12+AD12</f>
        <v>0</v>
      </c>
      <c r="E12" s="64">
        <v>0</v>
      </c>
      <c r="F12" s="64">
        <v>0</v>
      </c>
      <c r="G12" s="139">
        <v>0</v>
      </c>
      <c r="H12" s="64">
        <v>0</v>
      </c>
      <c r="I12" s="64">
        <v>0</v>
      </c>
      <c r="J12" s="57">
        <v>0</v>
      </c>
      <c r="K12" s="64">
        <v>0</v>
      </c>
      <c r="L12" s="64">
        <v>0</v>
      </c>
      <c r="M12" s="80">
        <f>L12*M10</f>
        <v>0</v>
      </c>
      <c r="N12" s="100">
        <v>0</v>
      </c>
      <c r="O12" s="80">
        <v>0</v>
      </c>
      <c r="P12" s="80">
        <v>0</v>
      </c>
      <c r="Q12" s="80">
        <v>0</v>
      </c>
      <c r="R12" s="100">
        <v>0</v>
      </c>
      <c r="S12" s="64">
        <f>R12*S10</f>
        <v>0</v>
      </c>
      <c r="T12" s="138">
        <v>0</v>
      </c>
      <c r="U12" s="41">
        <v>0</v>
      </c>
      <c r="V12" s="101">
        <v>0</v>
      </c>
      <c r="W12" s="41">
        <v>0</v>
      </c>
      <c r="X12" s="101">
        <v>0</v>
      </c>
      <c r="Y12" s="41">
        <v>0</v>
      </c>
      <c r="Z12" s="101">
        <v>0</v>
      </c>
      <c r="AA12" s="41">
        <v>0</v>
      </c>
      <c r="AB12" s="101">
        <v>0</v>
      </c>
      <c r="AC12" s="41">
        <v>0</v>
      </c>
      <c r="AD12" s="64">
        <v>0</v>
      </c>
      <c r="AE12" s="2"/>
      <c r="AF12" s="2"/>
      <c r="AG12" s="2"/>
      <c r="AH12" s="2"/>
      <c r="AI12" s="2"/>
      <c r="AJ12" s="2"/>
      <c r="AK12" s="2"/>
      <c r="AL12" s="2"/>
      <c r="AM12" s="2"/>
    </row>
    <row r="13" spans="1:48" ht="18">
      <c r="A13" s="55"/>
      <c r="B13" s="39">
        <v>2</v>
      </c>
      <c r="C13" s="31" t="s">
        <v>77</v>
      </c>
      <c r="D13" s="64">
        <f t="shared" ref="D13:D21" si="0">F13+G13+I13+K13+M13+O13+Q13+S13+T13+V13+X13+Z13+AB13+AD13</f>
        <v>0</v>
      </c>
      <c r="E13" s="64">
        <v>0</v>
      </c>
      <c r="F13" s="64">
        <v>0</v>
      </c>
      <c r="G13" s="139">
        <v>0</v>
      </c>
      <c r="H13" s="64">
        <v>0</v>
      </c>
      <c r="I13" s="64">
        <v>0</v>
      </c>
      <c r="J13" s="102">
        <v>0</v>
      </c>
      <c r="K13" s="64">
        <v>0</v>
      </c>
      <c r="L13" s="64">
        <v>0</v>
      </c>
      <c r="M13" s="80">
        <f>L13*M10</f>
        <v>0</v>
      </c>
      <c r="N13" s="100">
        <v>0</v>
      </c>
      <c r="O13" s="80">
        <v>0</v>
      </c>
      <c r="P13" s="80">
        <v>0</v>
      </c>
      <c r="Q13" s="80">
        <v>0</v>
      </c>
      <c r="R13" s="100">
        <v>0</v>
      </c>
      <c r="S13" s="64">
        <f>R13*S10</f>
        <v>0</v>
      </c>
      <c r="T13" s="138">
        <v>0</v>
      </c>
      <c r="U13" s="41">
        <v>0</v>
      </c>
      <c r="V13" s="101">
        <v>0</v>
      </c>
      <c r="W13" s="41">
        <v>0</v>
      </c>
      <c r="X13" s="101">
        <v>0</v>
      </c>
      <c r="Y13" s="41">
        <v>0</v>
      </c>
      <c r="Z13" s="101">
        <v>0</v>
      </c>
      <c r="AA13" s="41">
        <v>0</v>
      </c>
      <c r="AB13" s="101">
        <v>0</v>
      </c>
      <c r="AC13" s="41">
        <v>0</v>
      </c>
      <c r="AD13" s="64">
        <v>0</v>
      </c>
      <c r="AE13" s="2"/>
      <c r="AF13" s="2"/>
      <c r="AG13" s="2"/>
      <c r="AH13" s="2"/>
      <c r="AI13" s="2"/>
      <c r="AJ13" s="2"/>
      <c r="AK13" s="2"/>
      <c r="AL13" s="2"/>
      <c r="AM13" s="2"/>
    </row>
    <row r="14" spans="1:48" ht="18">
      <c r="A14" s="55"/>
      <c r="B14" s="41">
        <v>3</v>
      </c>
      <c r="C14" s="31" t="s">
        <v>78</v>
      </c>
      <c r="D14" s="64">
        <f t="shared" si="0"/>
        <v>53661.57</v>
      </c>
      <c r="E14" s="64">
        <v>0</v>
      </c>
      <c r="F14" s="64">
        <v>0</v>
      </c>
      <c r="G14" s="139">
        <v>0</v>
      </c>
      <c r="H14" s="64">
        <v>0</v>
      </c>
      <c r="I14" s="64">
        <v>0</v>
      </c>
      <c r="J14" s="57">
        <v>0</v>
      </c>
      <c r="K14" s="64">
        <v>0</v>
      </c>
      <c r="L14" s="103">
        <v>0</v>
      </c>
      <c r="M14" s="104">
        <f>L14*M10</f>
        <v>0</v>
      </c>
      <c r="N14" s="100">
        <v>0</v>
      </c>
      <c r="O14" s="80">
        <v>0</v>
      </c>
      <c r="P14" s="80">
        <v>0</v>
      </c>
      <c r="Q14" s="80">
        <v>0</v>
      </c>
      <c r="R14" s="84">
        <v>73</v>
      </c>
      <c r="S14" s="69">
        <f>R14*S10</f>
        <v>53661.57</v>
      </c>
      <c r="T14" s="138">
        <v>0</v>
      </c>
      <c r="U14" s="41">
        <v>0</v>
      </c>
      <c r="V14" s="101">
        <v>0</v>
      </c>
      <c r="W14" s="41">
        <v>0</v>
      </c>
      <c r="X14" s="101">
        <v>0</v>
      </c>
      <c r="Y14" s="41">
        <v>0</v>
      </c>
      <c r="Z14" s="101">
        <v>0</v>
      </c>
      <c r="AA14" s="41">
        <v>0</v>
      </c>
      <c r="AB14" s="101">
        <v>0</v>
      </c>
      <c r="AC14" s="41">
        <v>0</v>
      </c>
      <c r="AD14" s="64">
        <v>0</v>
      </c>
      <c r="AM14" s="2"/>
    </row>
    <row r="15" spans="1:48" ht="18">
      <c r="A15" s="55"/>
      <c r="B15" s="39">
        <v>4</v>
      </c>
      <c r="C15" s="31" t="s">
        <v>79</v>
      </c>
      <c r="D15" s="64">
        <f t="shared" si="0"/>
        <v>53661.57</v>
      </c>
      <c r="E15" s="64">
        <v>0</v>
      </c>
      <c r="F15" s="64">
        <v>0</v>
      </c>
      <c r="G15" s="139">
        <v>0</v>
      </c>
      <c r="H15" s="64">
        <v>0</v>
      </c>
      <c r="I15" s="64">
        <v>0</v>
      </c>
      <c r="J15" s="102">
        <v>0</v>
      </c>
      <c r="K15" s="64">
        <v>0</v>
      </c>
      <c r="L15" s="103">
        <v>0</v>
      </c>
      <c r="M15" s="105">
        <f>L15*M10</f>
        <v>0</v>
      </c>
      <c r="N15" s="100">
        <v>0</v>
      </c>
      <c r="O15" s="80">
        <v>0</v>
      </c>
      <c r="P15" s="80">
        <v>0</v>
      </c>
      <c r="Q15" s="80">
        <v>0</v>
      </c>
      <c r="R15" s="85">
        <v>73</v>
      </c>
      <c r="S15" s="77">
        <f>R15*S10</f>
        <v>53661.57</v>
      </c>
      <c r="T15" s="138">
        <v>0</v>
      </c>
      <c r="U15" s="41">
        <v>0</v>
      </c>
      <c r="V15" s="101">
        <v>0</v>
      </c>
      <c r="W15" s="41">
        <v>0</v>
      </c>
      <c r="X15" s="101">
        <v>0</v>
      </c>
      <c r="Y15" s="41">
        <v>0</v>
      </c>
      <c r="Z15" s="101">
        <v>0</v>
      </c>
      <c r="AA15" s="41">
        <v>0</v>
      </c>
      <c r="AB15" s="101">
        <v>0</v>
      </c>
      <c r="AC15" s="41">
        <v>0</v>
      </c>
      <c r="AD15" s="64">
        <v>0</v>
      </c>
    </row>
    <row r="16" spans="1:48" ht="18">
      <c r="A16" s="55"/>
      <c r="B16" s="61">
        <v>5</v>
      </c>
      <c r="C16" s="31" t="s">
        <v>80</v>
      </c>
      <c r="D16" s="64">
        <f t="shared" si="0"/>
        <v>101442.42</v>
      </c>
      <c r="E16" s="64">
        <v>0</v>
      </c>
      <c r="F16" s="64">
        <v>0</v>
      </c>
      <c r="G16" s="139">
        <v>0</v>
      </c>
      <c r="H16" s="64">
        <v>0</v>
      </c>
      <c r="I16" s="64">
        <v>0</v>
      </c>
      <c r="J16" s="106">
        <v>0</v>
      </c>
      <c r="K16" s="64">
        <v>0</v>
      </c>
      <c r="L16" s="60">
        <v>0</v>
      </c>
      <c r="M16" s="64">
        <f>L16*M10</f>
        <v>0</v>
      </c>
      <c r="N16" s="100">
        <v>0</v>
      </c>
      <c r="O16" s="80">
        <v>0</v>
      </c>
      <c r="P16" s="80">
        <v>0</v>
      </c>
      <c r="Q16" s="80">
        <v>0</v>
      </c>
      <c r="R16" s="83">
        <v>138</v>
      </c>
      <c r="S16" s="76">
        <f>R16*S10</f>
        <v>101442.42</v>
      </c>
      <c r="T16" s="138">
        <v>0</v>
      </c>
      <c r="U16" s="41">
        <v>0</v>
      </c>
      <c r="V16" s="101">
        <v>0</v>
      </c>
      <c r="W16" s="41">
        <v>0</v>
      </c>
      <c r="X16" s="101">
        <v>0</v>
      </c>
      <c r="Y16" s="41">
        <v>0</v>
      </c>
      <c r="Z16" s="101">
        <v>0</v>
      </c>
      <c r="AA16" s="41">
        <v>0</v>
      </c>
      <c r="AB16" s="64">
        <v>0</v>
      </c>
      <c r="AC16" s="41">
        <v>0</v>
      </c>
      <c r="AD16" s="64">
        <v>0</v>
      </c>
    </row>
    <row r="17" spans="1:30" ht="18">
      <c r="A17" s="55"/>
      <c r="B17" s="41">
        <v>6</v>
      </c>
      <c r="C17" s="31" t="s">
        <v>81</v>
      </c>
      <c r="D17" s="64">
        <f t="shared" si="0"/>
        <v>205825.2</v>
      </c>
      <c r="E17" s="64">
        <v>0</v>
      </c>
      <c r="F17" s="64">
        <v>0</v>
      </c>
      <c r="G17" s="139">
        <v>0</v>
      </c>
      <c r="H17" s="64">
        <v>0</v>
      </c>
      <c r="I17" s="64">
        <v>0</v>
      </c>
      <c r="J17" s="57">
        <v>0</v>
      </c>
      <c r="K17" s="64">
        <v>0</v>
      </c>
      <c r="L17" s="60">
        <v>0</v>
      </c>
      <c r="M17" s="64">
        <f>L17*M10</f>
        <v>0</v>
      </c>
      <c r="N17" s="100">
        <v>0</v>
      </c>
      <c r="O17" s="80">
        <v>0</v>
      </c>
      <c r="P17" s="80">
        <v>0</v>
      </c>
      <c r="Q17" s="80">
        <v>0</v>
      </c>
      <c r="R17" s="84">
        <v>280</v>
      </c>
      <c r="S17" s="69">
        <f>R17*S10</f>
        <v>205825.2</v>
      </c>
      <c r="T17" s="138">
        <v>0</v>
      </c>
      <c r="U17" s="41">
        <v>0</v>
      </c>
      <c r="V17" s="101">
        <v>0</v>
      </c>
      <c r="W17" s="41">
        <v>0</v>
      </c>
      <c r="X17" s="101">
        <v>0</v>
      </c>
      <c r="Y17" s="41">
        <v>0</v>
      </c>
      <c r="Z17" s="101">
        <v>0</v>
      </c>
      <c r="AA17" s="41">
        <v>0</v>
      </c>
      <c r="AB17" s="101">
        <v>0</v>
      </c>
      <c r="AC17" s="41">
        <v>0</v>
      </c>
      <c r="AD17" s="64">
        <v>0</v>
      </c>
    </row>
    <row r="18" spans="1:30" ht="20.25" customHeight="1">
      <c r="A18" s="55"/>
      <c r="B18" s="41">
        <v>7</v>
      </c>
      <c r="C18" s="31" t="s">
        <v>82</v>
      </c>
      <c r="D18" s="64">
        <f t="shared" si="0"/>
        <v>0</v>
      </c>
      <c r="E18" s="64">
        <v>0</v>
      </c>
      <c r="F18" s="64">
        <v>0</v>
      </c>
      <c r="G18" s="139">
        <v>0</v>
      </c>
      <c r="H18" s="64">
        <v>0</v>
      </c>
      <c r="I18" s="64">
        <v>0</v>
      </c>
      <c r="J18" s="57">
        <v>0</v>
      </c>
      <c r="K18" s="64">
        <v>0</v>
      </c>
      <c r="L18" s="60">
        <v>0</v>
      </c>
      <c r="M18" s="64">
        <f>L18*M10</f>
        <v>0</v>
      </c>
      <c r="N18" s="100">
        <v>0</v>
      </c>
      <c r="O18" s="80">
        <v>0</v>
      </c>
      <c r="P18" s="80">
        <v>0</v>
      </c>
      <c r="Q18" s="80">
        <v>0</v>
      </c>
      <c r="R18" s="84">
        <v>0</v>
      </c>
      <c r="S18" s="64">
        <f>R18*S10</f>
        <v>0</v>
      </c>
      <c r="T18" s="138">
        <v>0</v>
      </c>
      <c r="U18" s="41">
        <v>0</v>
      </c>
      <c r="V18" s="101">
        <v>0</v>
      </c>
      <c r="W18" s="41">
        <v>0</v>
      </c>
      <c r="X18" s="101">
        <v>0</v>
      </c>
      <c r="Y18" s="41">
        <v>0</v>
      </c>
      <c r="Z18" s="101">
        <v>0</v>
      </c>
      <c r="AA18" s="41">
        <v>0</v>
      </c>
      <c r="AB18" s="101">
        <v>0</v>
      </c>
      <c r="AC18" s="41">
        <v>0</v>
      </c>
      <c r="AD18" s="64">
        <v>0</v>
      </c>
    </row>
    <row r="19" spans="1:30" ht="18.75" customHeight="1">
      <c r="A19" s="55"/>
      <c r="B19" s="38">
        <v>8</v>
      </c>
      <c r="C19" s="31" t="s">
        <v>83</v>
      </c>
      <c r="D19" s="64">
        <f t="shared" si="0"/>
        <v>63217.740000000005</v>
      </c>
      <c r="E19" s="64">
        <v>0</v>
      </c>
      <c r="F19" s="64">
        <v>0</v>
      </c>
      <c r="G19" s="139">
        <v>0</v>
      </c>
      <c r="H19" s="64">
        <v>0</v>
      </c>
      <c r="I19" s="64">
        <v>0</v>
      </c>
      <c r="J19" s="107">
        <v>0</v>
      </c>
      <c r="K19" s="64">
        <v>0</v>
      </c>
      <c r="L19" s="60">
        <v>0</v>
      </c>
      <c r="M19" s="64">
        <f>L19*M10</f>
        <v>0</v>
      </c>
      <c r="N19" s="100">
        <v>0</v>
      </c>
      <c r="O19" s="80">
        <v>0</v>
      </c>
      <c r="P19" s="80">
        <v>0</v>
      </c>
      <c r="Q19" s="80">
        <v>0</v>
      </c>
      <c r="R19" s="108">
        <v>86</v>
      </c>
      <c r="S19" s="66">
        <f>R19*S10</f>
        <v>63217.740000000005</v>
      </c>
      <c r="T19" s="138">
        <v>0</v>
      </c>
      <c r="U19" s="41">
        <v>0</v>
      </c>
      <c r="V19" s="101">
        <v>0</v>
      </c>
      <c r="W19" s="41">
        <v>0</v>
      </c>
      <c r="X19" s="101">
        <v>0</v>
      </c>
      <c r="Y19" s="41">
        <v>0</v>
      </c>
      <c r="Z19" s="101">
        <v>0</v>
      </c>
      <c r="AA19" s="41">
        <v>0</v>
      </c>
      <c r="AB19" s="101">
        <v>0</v>
      </c>
      <c r="AC19" s="41">
        <v>0</v>
      </c>
      <c r="AD19" s="64">
        <v>0</v>
      </c>
    </row>
    <row r="20" spans="1:30" ht="18.75" customHeight="1">
      <c r="A20" s="55"/>
      <c r="B20" s="41">
        <v>9</v>
      </c>
      <c r="C20" s="31" t="s">
        <v>121</v>
      </c>
      <c r="D20" s="64">
        <f t="shared" si="0"/>
        <v>353607.85</v>
      </c>
      <c r="E20" s="64">
        <v>0</v>
      </c>
      <c r="F20" s="64">
        <v>0</v>
      </c>
      <c r="G20" s="139">
        <v>0</v>
      </c>
      <c r="H20" s="64">
        <v>0</v>
      </c>
      <c r="I20" s="64">
        <v>0</v>
      </c>
      <c r="J20" s="57">
        <v>0</v>
      </c>
      <c r="K20" s="64">
        <v>0</v>
      </c>
      <c r="L20" s="64">
        <v>191</v>
      </c>
      <c r="M20" s="69">
        <f>L20*M10</f>
        <v>353607.85</v>
      </c>
      <c r="N20" s="100">
        <v>0</v>
      </c>
      <c r="O20" s="80">
        <v>0</v>
      </c>
      <c r="P20" s="80">
        <v>0</v>
      </c>
      <c r="Q20" s="80">
        <v>0</v>
      </c>
      <c r="R20" s="84">
        <v>0</v>
      </c>
      <c r="S20" s="64">
        <f>R20*S10</f>
        <v>0</v>
      </c>
      <c r="T20" s="138">
        <v>0</v>
      </c>
      <c r="U20" s="41">
        <v>0</v>
      </c>
      <c r="V20" s="101">
        <v>0</v>
      </c>
      <c r="W20" s="41">
        <v>0</v>
      </c>
      <c r="X20" s="101">
        <v>0</v>
      </c>
      <c r="Y20" s="41">
        <v>0</v>
      </c>
      <c r="Z20" s="101">
        <v>0</v>
      </c>
      <c r="AA20" s="41">
        <v>0</v>
      </c>
      <c r="AB20" s="101">
        <v>0</v>
      </c>
      <c r="AC20" s="41">
        <v>0</v>
      </c>
      <c r="AD20" s="64">
        <v>0</v>
      </c>
    </row>
    <row r="21" spans="1:30" ht="20.25" customHeight="1">
      <c r="A21" s="55"/>
      <c r="B21" s="41">
        <v>10</v>
      </c>
      <c r="C21" s="31" t="s">
        <v>122</v>
      </c>
      <c r="D21" s="64">
        <f t="shared" si="0"/>
        <v>99972.24</v>
      </c>
      <c r="E21" s="64">
        <v>0</v>
      </c>
      <c r="F21" s="64">
        <v>0</v>
      </c>
      <c r="G21" s="139">
        <v>0</v>
      </c>
      <c r="H21" s="64">
        <v>0</v>
      </c>
      <c r="I21" s="64">
        <v>0</v>
      </c>
      <c r="J21" s="57">
        <v>0</v>
      </c>
      <c r="K21" s="64">
        <v>0</v>
      </c>
      <c r="L21" s="64">
        <v>0</v>
      </c>
      <c r="M21" s="64">
        <f>L21*M10</f>
        <v>0</v>
      </c>
      <c r="N21" s="100">
        <v>0</v>
      </c>
      <c r="O21" s="80">
        <v>0</v>
      </c>
      <c r="P21" s="80">
        <v>0</v>
      </c>
      <c r="Q21" s="80">
        <v>0</v>
      </c>
      <c r="R21" s="84">
        <v>136</v>
      </c>
      <c r="S21" s="69">
        <f>R21*S10</f>
        <v>99972.24</v>
      </c>
      <c r="T21" s="138">
        <v>0</v>
      </c>
      <c r="U21" s="41">
        <v>0</v>
      </c>
      <c r="V21" s="101">
        <v>0</v>
      </c>
      <c r="W21" s="41">
        <v>0</v>
      </c>
      <c r="X21" s="101">
        <v>0</v>
      </c>
      <c r="Y21" s="41">
        <v>0</v>
      </c>
      <c r="Z21" s="101">
        <v>0</v>
      </c>
      <c r="AA21" s="41">
        <v>0</v>
      </c>
      <c r="AB21" s="101">
        <v>0</v>
      </c>
      <c r="AC21" s="41">
        <v>0</v>
      </c>
      <c r="AD21" s="64">
        <v>0</v>
      </c>
    </row>
    <row r="22" spans="1:30" ht="30" customHeight="1">
      <c r="A22" s="55"/>
      <c r="B22" s="275" t="s">
        <v>65</v>
      </c>
      <c r="C22" s="272"/>
      <c r="D22" s="205">
        <f>SUM(D12:D21)</f>
        <v>931388.59</v>
      </c>
      <c r="E22" s="205">
        <f t="shared" ref="E22:AD22" si="1">SUM(E12:E21)</f>
        <v>0</v>
      </c>
      <c r="F22" s="205">
        <f t="shared" si="1"/>
        <v>0</v>
      </c>
      <c r="G22" s="205">
        <f t="shared" si="1"/>
        <v>0</v>
      </c>
      <c r="H22" s="205">
        <f t="shared" si="1"/>
        <v>0</v>
      </c>
      <c r="I22" s="205">
        <f t="shared" si="1"/>
        <v>0</v>
      </c>
      <c r="J22" s="205">
        <f t="shared" si="1"/>
        <v>0</v>
      </c>
      <c r="K22" s="205">
        <f t="shared" si="1"/>
        <v>0</v>
      </c>
      <c r="L22" s="205">
        <f t="shared" si="1"/>
        <v>191</v>
      </c>
      <c r="M22" s="205">
        <f t="shared" si="1"/>
        <v>353607.85</v>
      </c>
      <c r="N22" s="205">
        <f t="shared" si="1"/>
        <v>0</v>
      </c>
      <c r="O22" s="205">
        <f t="shared" si="1"/>
        <v>0</v>
      </c>
      <c r="P22" s="205">
        <f t="shared" si="1"/>
        <v>0</v>
      </c>
      <c r="Q22" s="205">
        <f t="shared" si="1"/>
        <v>0</v>
      </c>
      <c r="R22" s="205">
        <f t="shared" si="1"/>
        <v>786</v>
      </c>
      <c r="S22" s="205">
        <f t="shared" si="1"/>
        <v>577780.74</v>
      </c>
      <c r="T22" s="205">
        <f t="shared" si="1"/>
        <v>0</v>
      </c>
      <c r="U22" s="205">
        <f t="shared" si="1"/>
        <v>0</v>
      </c>
      <c r="V22" s="205">
        <f t="shared" si="1"/>
        <v>0</v>
      </c>
      <c r="W22" s="205">
        <f t="shared" si="1"/>
        <v>0</v>
      </c>
      <c r="X22" s="205">
        <f t="shared" si="1"/>
        <v>0</v>
      </c>
      <c r="Y22" s="205">
        <f t="shared" si="1"/>
        <v>0</v>
      </c>
      <c r="Z22" s="205">
        <f t="shared" si="1"/>
        <v>0</v>
      </c>
      <c r="AA22" s="205">
        <f t="shared" si="1"/>
        <v>0</v>
      </c>
      <c r="AB22" s="205">
        <f t="shared" si="1"/>
        <v>0</v>
      </c>
      <c r="AC22" s="205">
        <f t="shared" si="1"/>
        <v>0</v>
      </c>
      <c r="AD22" s="205">
        <f t="shared" si="1"/>
        <v>0</v>
      </c>
    </row>
    <row r="23" spans="1:30" ht="22.5" customHeight="1">
      <c r="A23" s="55"/>
      <c r="B23" s="252" t="s">
        <v>31</v>
      </c>
      <c r="C23" s="269" t="s">
        <v>45</v>
      </c>
      <c r="D23" s="269" t="s">
        <v>50</v>
      </c>
      <c r="E23" s="274" t="s">
        <v>56</v>
      </c>
      <c r="F23" s="250"/>
      <c r="G23" s="250"/>
      <c r="H23" s="250"/>
      <c r="I23" s="250"/>
      <c r="J23" s="250"/>
      <c r="K23" s="250"/>
      <c r="L23" s="250"/>
      <c r="M23" s="250"/>
      <c r="N23" s="250"/>
      <c r="O23" s="250"/>
      <c r="P23" s="250"/>
      <c r="Q23" s="250"/>
      <c r="R23" s="296"/>
      <c r="S23" s="297"/>
      <c r="T23" s="269" t="s">
        <v>55</v>
      </c>
      <c r="U23" s="262" t="s">
        <v>56</v>
      </c>
      <c r="V23" s="263"/>
      <c r="W23" s="263"/>
      <c r="X23" s="263"/>
      <c r="Y23" s="263"/>
      <c r="Z23" s="263"/>
      <c r="AA23" s="263"/>
      <c r="AB23" s="263"/>
      <c r="AC23" s="263"/>
      <c r="AD23" s="264"/>
    </row>
    <row r="24" spans="1:30" ht="32.25" customHeight="1">
      <c r="A24" s="55"/>
      <c r="B24" s="289"/>
      <c r="C24" s="294"/>
      <c r="D24" s="294"/>
      <c r="E24" s="258" t="s">
        <v>66</v>
      </c>
      <c r="F24" s="291"/>
      <c r="G24" s="252" t="s">
        <v>130</v>
      </c>
      <c r="H24" s="274" t="s">
        <v>56</v>
      </c>
      <c r="I24" s="250"/>
      <c r="J24" s="250"/>
      <c r="K24" s="251"/>
      <c r="L24" s="258" t="s">
        <v>67</v>
      </c>
      <c r="M24" s="291"/>
      <c r="N24" s="258" t="s">
        <v>68</v>
      </c>
      <c r="O24" s="291"/>
      <c r="P24" s="258" t="s">
        <v>69</v>
      </c>
      <c r="Q24" s="291"/>
      <c r="R24" s="258" t="s">
        <v>70</v>
      </c>
      <c r="S24" s="291"/>
      <c r="T24" s="294"/>
      <c r="U24" s="258" t="s">
        <v>59</v>
      </c>
      <c r="V24" s="291"/>
      <c r="W24" s="258" t="s">
        <v>60</v>
      </c>
      <c r="X24" s="291"/>
      <c r="Y24" s="258" t="s">
        <v>61</v>
      </c>
      <c r="Z24" s="291"/>
      <c r="AA24" s="258" t="s">
        <v>62</v>
      </c>
      <c r="AB24" s="291"/>
      <c r="AC24" s="258" t="s">
        <v>63</v>
      </c>
      <c r="AD24" s="291"/>
    </row>
    <row r="25" spans="1:30" ht="37.5" customHeight="1">
      <c r="A25" s="55"/>
      <c r="B25" s="289"/>
      <c r="C25" s="294"/>
      <c r="D25" s="295"/>
      <c r="E25" s="292"/>
      <c r="F25" s="293"/>
      <c r="G25" s="290"/>
      <c r="H25" s="298" t="s">
        <v>118</v>
      </c>
      <c r="I25" s="300"/>
      <c r="J25" s="262" t="s">
        <v>71</v>
      </c>
      <c r="K25" s="264"/>
      <c r="L25" s="292"/>
      <c r="M25" s="293"/>
      <c r="N25" s="292"/>
      <c r="O25" s="293"/>
      <c r="P25" s="292"/>
      <c r="Q25" s="293"/>
      <c r="R25" s="292"/>
      <c r="S25" s="293"/>
      <c r="T25" s="295"/>
      <c r="U25" s="292"/>
      <c r="V25" s="293"/>
      <c r="W25" s="292"/>
      <c r="X25" s="293"/>
      <c r="Y25" s="292"/>
      <c r="Z25" s="293"/>
      <c r="AA25" s="292"/>
      <c r="AB25" s="293"/>
      <c r="AC25" s="292"/>
      <c r="AD25" s="293"/>
    </row>
    <row r="26" spans="1:30" ht="20.25" customHeight="1">
      <c r="A26" s="55"/>
      <c r="B26" s="290"/>
      <c r="C26" s="295"/>
      <c r="D26" s="43" t="s">
        <v>17</v>
      </c>
      <c r="E26" s="43" t="s">
        <v>46</v>
      </c>
      <c r="F26" s="136" t="s">
        <v>17</v>
      </c>
      <c r="G26" s="43" t="s">
        <v>17</v>
      </c>
      <c r="H26" s="43" t="s">
        <v>46</v>
      </c>
      <c r="I26" s="136" t="s">
        <v>17</v>
      </c>
      <c r="J26" s="43" t="s">
        <v>41</v>
      </c>
      <c r="K26" s="43" t="s">
        <v>17</v>
      </c>
      <c r="L26" s="43" t="s">
        <v>46</v>
      </c>
      <c r="M26" s="133" t="s">
        <v>17</v>
      </c>
      <c r="N26" s="43" t="s">
        <v>46</v>
      </c>
      <c r="O26" s="133" t="s">
        <v>17</v>
      </c>
      <c r="P26" s="43" t="s">
        <v>46</v>
      </c>
      <c r="Q26" s="133" t="s">
        <v>17</v>
      </c>
      <c r="R26" s="43" t="s">
        <v>46</v>
      </c>
      <c r="S26" s="43" t="s">
        <v>17</v>
      </c>
      <c r="T26" s="43" t="s">
        <v>17</v>
      </c>
      <c r="U26" s="36" t="s">
        <v>41</v>
      </c>
      <c r="V26" s="132" t="s">
        <v>17</v>
      </c>
      <c r="W26" s="43" t="s">
        <v>41</v>
      </c>
      <c r="X26" s="136" t="s">
        <v>17</v>
      </c>
      <c r="Y26" s="43" t="s">
        <v>41</v>
      </c>
      <c r="Z26" s="136" t="s">
        <v>17</v>
      </c>
      <c r="AA26" s="43" t="s">
        <v>41</v>
      </c>
      <c r="AB26" s="136" t="s">
        <v>17</v>
      </c>
      <c r="AC26" s="43" t="s">
        <v>41</v>
      </c>
      <c r="AD26" s="136" t="s">
        <v>17</v>
      </c>
    </row>
    <row r="27" spans="1:30" ht="12" customHeight="1">
      <c r="A27" s="55"/>
      <c r="B27" s="33">
        <v>1</v>
      </c>
      <c r="C27" s="33">
        <v>2</v>
      </c>
      <c r="D27" s="39">
        <v>3</v>
      </c>
      <c r="E27" s="39">
        <v>4</v>
      </c>
      <c r="F27" s="40">
        <v>5</v>
      </c>
      <c r="G27" s="39">
        <v>6</v>
      </c>
      <c r="H27" s="39">
        <v>7</v>
      </c>
      <c r="I27" s="40">
        <v>8</v>
      </c>
      <c r="J27" s="41">
        <v>9</v>
      </c>
      <c r="K27" s="40">
        <v>10</v>
      </c>
      <c r="L27" s="39">
        <v>11</v>
      </c>
      <c r="M27" s="40">
        <v>12</v>
      </c>
      <c r="N27" s="41">
        <v>13</v>
      </c>
      <c r="O27" s="40">
        <v>14</v>
      </c>
      <c r="P27" s="39">
        <v>15</v>
      </c>
      <c r="Q27" s="40">
        <v>16</v>
      </c>
      <c r="R27" s="39">
        <v>17</v>
      </c>
      <c r="S27" s="40">
        <v>18</v>
      </c>
      <c r="T27" s="39">
        <v>19</v>
      </c>
      <c r="U27" s="41">
        <v>20</v>
      </c>
      <c r="V27" s="59">
        <v>21</v>
      </c>
      <c r="W27" s="41">
        <v>22</v>
      </c>
      <c r="X27" s="59">
        <v>23</v>
      </c>
      <c r="Y27" s="41">
        <v>24</v>
      </c>
      <c r="Z27" s="59">
        <v>25</v>
      </c>
      <c r="AA27" s="41">
        <v>26</v>
      </c>
      <c r="AB27" s="59">
        <v>27</v>
      </c>
      <c r="AC27" s="41">
        <v>28</v>
      </c>
      <c r="AD27" s="59">
        <v>29</v>
      </c>
    </row>
    <row r="28" spans="1:30">
      <c r="A28" s="55"/>
      <c r="B28" s="270" t="s">
        <v>29</v>
      </c>
      <c r="C28" s="272"/>
      <c r="D28" s="41"/>
      <c r="E28" s="41"/>
      <c r="F28" s="58">
        <v>1416.63</v>
      </c>
      <c r="G28" s="116"/>
      <c r="H28" s="58"/>
      <c r="I28" s="116"/>
      <c r="J28" s="58"/>
      <c r="K28" s="116"/>
      <c r="L28" s="58"/>
      <c r="M28" s="116"/>
      <c r="N28" s="58"/>
      <c r="O28" s="116">
        <v>2250.9699999999998</v>
      </c>
      <c r="P28" s="58"/>
      <c r="Q28" s="41"/>
      <c r="R28" s="57"/>
      <c r="S28" s="41"/>
      <c r="T28" s="57"/>
      <c r="U28" s="41"/>
      <c r="V28" s="57"/>
      <c r="W28" s="41"/>
      <c r="X28" s="57"/>
      <c r="Y28" s="41"/>
      <c r="Z28" s="57"/>
      <c r="AA28" s="41"/>
      <c r="AB28" s="57"/>
      <c r="AC28" s="41"/>
      <c r="AD28" s="59"/>
    </row>
    <row r="29" spans="1:30" ht="24" customHeight="1">
      <c r="A29" s="55"/>
      <c r="B29" s="275" t="s">
        <v>64</v>
      </c>
      <c r="C29" s="272"/>
      <c r="D29" s="41"/>
      <c r="E29" s="41"/>
      <c r="F29" s="57"/>
      <c r="G29" s="41"/>
      <c r="H29" s="57"/>
      <c r="I29" s="41"/>
      <c r="J29" s="57" t="s">
        <v>119</v>
      </c>
      <c r="K29" s="41"/>
      <c r="L29" s="57"/>
      <c r="M29" s="41"/>
      <c r="N29" s="57"/>
      <c r="O29" s="41"/>
      <c r="P29" s="57"/>
      <c r="Q29" s="41"/>
      <c r="R29" s="57"/>
      <c r="S29" s="41"/>
      <c r="T29" s="57"/>
      <c r="U29" s="41"/>
      <c r="V29" s="57"/>
      <c r="W29" s="41"/>
      <c r="X29" s="57"/>
      <c r="Y29" s="41"/>
      <c r="Z29" s="57"/>
      <c r="AA29" s="41"/>
      <c r="AB29" s="99"/>
      <c r="AC29" s="41"/>
      <c r="AD29" s="59"/>
    </row>
    <row r="30" spans="1:30" ht="20.25" customHeight="1">
      <c r="A30" s="55"/>
      <c r="B30" s="39">
        <v>1</v>
      </c>
      <c r="C30" s="31" t="s">
        <v>77</v>
      </c>
      <c r="D30" s="77">
        <f t="shared" ref="D30:D38" si="2">F30+G30+I30+K30+M30+O30+Q30+S30+T30+V30+X30+Z30+AB30+AD30</f>
        <v>360155.19999999995</v>
      </c>
      <c r="E30" s="78">
        <v>0</v>
      </c>
      <c r="F30" s="64">
        <f>E30*F28</f>
        <v>0</v>
      </c>
      <c r="G30" s="64">
        <f>F30*G28</f>
        <v>0</v>
      </c>
      <c r="H30" s="78">
        <v>0</v>
      </c>
      <c r="I30" s="64">
        <f>H30*I28</f>
        <v>0</v>
      </c>
      <c r="J30" s="102">
        <v>0</v>
      </c>
      <c r="K30" s="64">
        <f>J30*K28</f>
        <v>0</v>
      </c>
      <c r="L30" s="78">
        <v>0</v>
      </c>
      <c r="M30" s="64">
        <f>L30*M28</f>
        <v>0</v>
      </c>
      <c r="N30" s="85">
        <v>160</v>
      </c>
      <c r="O30" s="39">
        <f>N30*O28</f>
        <v>360155.19999999995</v>
      </c>
      <c r="P30" s="78">
        <v>0</v>
      </c>
      <c r="Q30" s="64">
        <f>P30*Q28</f>
        <v>0</v>
      </c>
      <c r="R30" s="78">
        <v>0</v>
      </c>
      <c r="S30" s="64">
        <f>R30*S28</f>
        <v>0</v>
      </c>
      <c r="T30" s="140">
        <f>S30*T28</f>
        <v>0</v>
      </c>
      <c r="U30" s="134">
        <v>0</v>
      </c>
      <c r="V30" s="139">
        <f>U30*V28</f>
        <v>0</v>
      </c>
      <c r="W30" s="134">
        <v>0</v>
      </c>
      <c r="X30" s="139">
        <f>W30*X28</f>
        <v>0</v>
      </c>
      <c r="Y30" s="134">
        <v>0</v>
      </c>
      <c r="Z30" s="139">
        <f>Y30*Z28</f>
        <v>0</v>
      </c>
      <c r="AA30" s="134">
        <v>0</v>
      </c>
      <c r="AB30" s="139">
        <f>AA30*AB28</f>
        <v>0</v>
      </c>
      <c r="AC30" s="134">
        <v>0</v>
      </c>
      <c r="AD30" s="139">
        <f>AC30*AD28</f>
        <v>0</v>
      </c>
    </row>
    <row r="31" spans="1:30" ht="18">
      <c r="A31" s="55"/>
      <c r="B31" s="41">
        <v>2</v>
      </c>
      <c r="C31" s="31" t="s">
        <v>78</v>
      </c>
      <c r="D31" s="69">
        <f t="shared" si="2"/>
        <v>123803.34999999999</v>
      </c>
      <c r="E31" s="78">
        <v>0</v>
      </c>
      <c r="F31" s="79">
        <f>E31*F28</f>
        <v>0</v>
      </c>
      <c r="G31" s="64">
        <f t="shared" ref="G31:G38" si="3">F31*G29</f>
        <v>0</v>
      </c>
      <c r="H31" s="78">
        <v>0</v>
      </c>
      <c r="I31" s="64">
        <f t="shared" ref="I31" si="4">H31*I29</f>
        <v>0</v>
      </c>
      <c r="J31" s="102">
        <v>0</v>
      </c>
      <c r="K31" s="64">
        <f t="shared" ref="K31" si="5">J31*K29</f>
        <v>0</v>
      </c>
      <c r="L31" s="78">
        <v>0</v>
      </c>
      <c r="M31" s="64">
        <f t="shared" ref="M31" si="6">L31*M29</f>
        <v>0</v>
      </c>
      <c r="N31" s="84">
        <v>55</v>
      </c>
      <c r="O31" s="41">
        <f>N31*O28</f>
        <v>123803.34999999999</v>
      </c>
      <c r="P31" s="78">
        <v>0</v>
      </c>
      <c r="Q31" s="64">
        <f t="shared" ref="Q31:Q38" si="7">P31*Q29</f>
        <v>0</v>
      </c>
      <c r="R31" s="78">
        <v>0</v>
      </c>
      <c r="S31" s="64">
        <f t="shared" ref="S31:T38" si="8">R31*S29</f>
        <v>0</v>
      </c>
      <c r="T31" s="140">
        <f t="shared" si="8"/>
        <v>0</v>
      </c>
      <c r="U31" s="134">
        <v>0</v>
      </c>
      <c r="V31" s="139">
        <f t="shared" ref="V31" si="9">U31*V29</f>
        <v>0</v>
      </c>
      <c r="W31" s="134">
        <v>0</v>
      </c>
      <c r="X31" s="139">
        <f t="shared" ref="X31:X38" si="10">W31*X29</f>
        <v>0</v>
      </c>
      <c r="Y31" s="134">
        <v>0</v>
      </c>
      <c r="Z31" s="139">
        <f t="shared" ref="Z31" si="11">Y31*Z29</f>
        <v>0</v>
      </c>
      <c r="AA31" s="134">
        <v>0</v>
      </c>
      <c r="AB31" s="139">
        <f t="shared" ref="AB31" si="12">AA31*AB29</f>
        <v>0</v>
      </c>
      <c r="AC31" s="134">
        <v>0</v>
      </c>
      <c r="AD31" s="139">
        <f t="shared" ref="AD31" si="13">AC31*AD29</f>
        <v>0</v>
      </c>
    </row>
    <row r="32" spans="1:30" ht="20.25" customHeight="1">
      <c r="A32" s="55"/>
      <c r="B32" s="39">
        <v>3</v>
      </c>
      <c r="C32" s="31" t="s">
        <v>79</v>
      </c>
      <c r="D32" s="77">
        <f t="shared" si="2"/>
        <v>90038.799999999988</v>
      </c>
      <c r="E32" s="78">
        <v>0</v>
      </c>
      <c r="F32" s="79">
        <f>E32*F28</f>
        <v>0</v>
      </c>
      <c r="G32" s="64">
        <f t="shared" si="3"/>
        <v>0</v>
      </c>
      <c r="H32" s="78">
        <v>0</v>
      </c>
      <c r="I32" s="64">
        <f t="shared" ref="I32" si="14">H32*I30</f>
        <v>0</v>
      </c>
      <c r="J32" s="102">
        <v>0</v>
      </c>
      <c r="K32" s="64">
        <f t="shared" ref="K32" si="15">J32*K30</f>
        <v>0</v>
      </c>
      <c r="L32" s="78">
        <v>0</v>
      </c>
      <c r="M32" s="64">
        <f t="shared" ref="M32" si="16">L32*M30</f>
        <v>0</v>
      </c>
      <c r="N32" s="85">
        <v>40</v>
      </c>
      <c r="O32" s="39">
        <f>N32*O28</f>
        <v>90038.799999999988</v>
      </c>
      <c r="P32" s="78">
        <v>0</v>
      </c>
      <c r="Q32" s="64">
        <f t="shared" si="7"/>
        <v>0</v>
      </c>
      <c r="R32" s="78">
        <v>0</v>
      </c>
      <c r="S32" s="64">
        <f t="shared" si="8"/>
        <v>0</v>
      </c>
      <c r="T32" s="140">
        <f t="shared" si="8"/>
        <v>0</v>
      </c>
      <c r="U32" s="134">
        <v>0</v>
      </c>
      <c r="V32" s="139">
        <f t="shared" ref="V32" si="17">U32*V30</f>
        <v>0</v>
      </c>
      <c r="W32" s="134">
        <v>0</v>
      </c>
      <c r="X32" s="139">
        <f t="shared" si="10"/>
        <v>0</v>
      </c>
      <c r="Y32" s="134">
        <v>0</v>
      </c>
      <c r="Z32" s="139">
        <f t="shared" ref="Z32" si="18">Y32*Z30</f>
        <v>0</v>
      </c>
      <c r="AA32" s="134">
        <v>0</v>
      </c>
      <c r="AB32" s="139">
        <f t="shared" ref="AB32" si="19">AA32*AB30</f>
        <v>0</v>
      </c>
      <c r="AC32" s="134">
        <v>0</v>
      </c>
      <c r="AD32" s="139">
        <f t="shared" ref="AD32" si="20">AC32*AD30</f>
        <v>0</v>
      </c>
    </row>
    <row r="33" spans="1:30" ht="18">
      <c r="A33" s="55"/>
      <c r="B33" s="61">
        <v>4</v>
      </c>
      <c r="C33" s="31" t="s">
        <v>80</v>
      </c>
      <c r="D33" s="76">
        <f t="shared" si="2"/>
        <v>270116.39999999997</v>
      </c>
      <c r="E33" s="78">
        <v>0</v>
      </c>
      <c r="F33" s="79">
        <f>E33*F28</f>
        <v>0</v>
      </c>
      <c r="G33" s="64">
        <f t="shared" si="3"/>
        <v>0</v>
      </c>
      <c r="H33" s="78">
        <v>0</v>
      </c>
      <c r="I33" s="64">
        <f t="shared" ref="I33" si="21">H33*I31</f>
        <v>0</v>
      </c>
      <c r="J33" s="102">
        <v>0</v>
      </c>
      <c r="K33" s="64">
        <f t="shared" ref="K33" si="22">J33*K31</f>
        <v>0</v>
      </c>
      <c r="L33" s="78">
        <v>0</v>
      </c>
      <c r="M33" s="64">
        <f t="shared" ref="M33" si="23">L33*M31</f>
        <v>0</v>
      </c>
      <c r="N33" s="83">
        <v>120</v>
      </c>
      <c r="O33" s="61">
        <f>N33*O28</f>
        <v>270116.39999999997</v>
      </c>
      <c r="P33" s="78">
        <v>0</v>
      </c>
      <c r="Q33" s="64">
        <f t="shared" si="7"/>
        <v>0</v>
      </c>
      <c r="R33" s="78">
        <v>0</v>
      </c>
      <c r="S33" s="64">
        <f t="shared" si="8"/>
        <v>0</v>
      </c>
      <c r="T33" s="140">
        <f t="shared" si="8"/>
        <v>0</v>
      </c>
      <c r="U33" s="134">
        <v>0</v>
      </c>
      <c r="V33" s="139">
        <f t="shared" ref="V33" si="24">U33*V31</f>
        <v>0</v>
      </c>
      <c r="W33" s="134">
        <v>0</v>
      </c>
      <c r="X33" s="139">
        <f t="shared" si="10"/>
        <v>0</v>
      </c>
      <c r="Y33" s="134">
        <v>0</v>
      </c>
      <c r="Z33" s="139">
        <f t="shared" ref="Z33" si="25">Y33*Z31</f>
        <v>0</v>
      </c>
      <c r="AA33" s="134">
        <v>0</v>
      </c>
      <c r="AB33" s="139">
        <f t="shared" ref="AB33" si="26">AA33*AB31</f>
        <v>0</v>
      </c>
      <c r="AC33" s="134">
        <v>0</v>
      </c>
      <c r="AD33" s="139">
        <f t="shared" ref="AD33" si="27">AC33*AD31</f>
        <v>0</v>
      </c>
    </row>
    <row r="34" spans="1:30" ht="20.25" customHeight="1">
      <c r="A34" s="55"/>
      <c r="B34" s="41">
        <v>5</v>
      </c>
      <c r="C34" s="31" t="s">
        <v>82</v>
      </c>
      <c r="D34" s="69">
        <f t="shared" si="2"/>
        <v>135058.19999999998</v>
      </c>
      <c r="E34" s="78">
        <v>0</v>
      </c>
      <c r="F34" s="79">
        <f>E34*F28</f>
        <v>0</v>
      </c>
      <c r="G34" s="64">
        <f t="shared" si="3"/>
        <v>0</v>
      </c>
      <c r="H34" s="78">
        <v>0</v>
      </c>
      <c r="I34" s="64">
        <f t="shared" ref="I34" si="28">H34*I32</f>
        <v>0</v>
      </c>
      <c r="J34" s="102">
        <v>0</v>
      </c>
      <c r="K34" s="64">
        <f t="shared" ref="K34" si="29">J34*K32</f>
        <v>0</v>
      </c>
      <c r="L34" s="78">
        <v>0</v>
      </c>
      <c r="M34" s="64">
        <f t="shared" ref="M34" si="30">L34*M32</f>
        <v>0</v>
      </c>
      <c r="N34" s="84">
        <v>60</v>
      </c>
      <c r="O34" s="41">
        <f>N34*O28</f>
        <v>135058.19999999998</v>
      </c>
      <c r="P34" s="78">
        <v>0</v>
      </c>
      <c r="Q34" s="64">
        <f t="shared" si="7"/>
        <v>0</v>
      </c>
      <c r="R34" s="78">
        <v>0</v>
      </c>
      <c r="S34" s="64">
        <f t="shared" si="8"/>
        <v>0</v>
      </c>
      <c r="T34" s="140">
        <f t="shared" si="8"/>
        <v>0</v>
      </c>
      <c r="U34" s="134">
        <v>0</v>
      </c>
      <c r="V34" s="139">
        <f t="shared" ref="V34" si="31">U34*V32</f>
        <v>0</v>
      </c>
      <c r="W34" s="134">
        <v>0</v>
      </c>
      <c r="X34" s="139">
        <f t="shared" si="10"/>
        <v>0</v>
      </c>
      <c r="Y34" s="134">
        <v>0</v>
      </c>
      <c r="Z34" s="139">
        <f t="shared" ref="Z34" si="32">Y34*Z32</f>
        <v>0</v>
      </c>
      <c r="AA34" s="134">
        <v>0</v>
      </c>
      <c r="AB34" s="139">
        <f t="shared" ref="AB34" si="33">AA34*AB32</f>
        <v>0</v>
      </c>
      <c r="AC34" s="134">
        <v>0</v>
      </c>
      <c r="AD34" s="139">
        <f t="shared" ref="AD34" si="34">AC34*AD32</f>
        <v>0</v>
      </c>
    </row>
    <row r="35" spans="1:30" ht="18">
      <c r="A35" s="55"/>
      <c r="B35" s="41">
        <v>6</v>
      </c>
      <c r="C35" s="31" t="s">
        <v>83</v>
      </c>
      <c r="D35" s="69">
        <f t="shared" si="2"/>
        <v>112548.49999999999</v>
      </c>
      <c r="E35" s="78">
        <v>0</v>
      </c>
      <c r="F35" s="79">
        <f>E35*F28</f>
        <v>0</v>
      </c>
      <c r="G35" s="64">
        <f t="shared" si="3"/>
        <v>0</v>
      </c>
      <c r="H35" s="78">
        <v>0</v>
      </c>
      <c r="I35" s="64">
        <f t="shared" ref="I35" si="35">H35*I33</f>
        <v>0</v>
      </c>
      <c r="J35" s="102">
        <v>0</v>
      </c>
      <c r="K35" s="64">
        <f t="shared" ref="K35" si="36">J35*K33</f>
        <v>0</v>
      </c>
      <c r="L35" s="78">
        <v>0</v>
      </c>
      <c r="M35" s="64">
        <f t="shared" ref="M35" si="37">L35*M33</f>
        <v>0</v>
      </c>
      <c r="N35" s="84">
        <v>50</v>
      </c>
      <c r="O35" s="41">
        <f>N35*O28</f>
        <v>112548.49999999999</v>
      </c>
      <c r="P35" s="78">
        <v>0</v>
      </c>
      <c r="Q35" s="64">
        <f t="shared" si="7"/>
        <v>0</v>
      </c>
      <c r="R35" s="78">
        <v>0</v>
      </c>
      <c r="S35" s="64">
        <f t="shared" si="8"/>
        <v>0</v>
      </c>
      <c r="T35" s="140">
        <f t="shared" si="8"/>
        <v>0</v>
      </c>
      <c r="U35" s="134">
        <v>0</v>
      </c>
      <c r="V35" s="139">
        <f t="shared" ref="V35" si="38">U35*V33</f>
        <v>0</v>
      </c>
      <c r="W35" s="134">
        <v>0</v>
      </c>
      <c r="X35" s="139">
        <f t="shared" si="10"/>
        <v>0</v>
      </c>
      <c r="Y35" s="134">
        <v>0</v>
      </c>
      <c r="Z35" s="139">
        <f t="shared" ref="Z35" si="39">Y35*Z33</f>
        <v>0</v>
      </c>
      <c r="AA35" s="134">
        <v>0</v>
      </c>
      <c r="AB35" s="139">
        <f t="shared" ref="AB35" si="40">AA35*AB33</f>
        <v>0</v>
      </c>
      <c r="AC35" s="134">
        <v>0</v>
      </c>
      <c r="AD35" s="139">
        <f t="shared" ref="AD35" si="41">AC35*AD33</f>
        <v>0</v>
      </c>
    </row>
    <row r="36" spans="1:30" ht="20.25" customHeight="1">
      <c r="A36" s="55"/>
      <c r="B36" s="38">
        <v>7</v>
      </c>
      <c r="C36" s="32" t="s">
        <v>84</v>
      </c>
      <c r="D36" s="66">
        <f t="shared" si="2"/>
        <v>186830.50999999998</v>
      </c>
      <c r="E36" s="78">
        <v>0</v>
      </c>
      <c r="F36" s="79">
        <f>E36*F28</f>
        <v>0</v>
      </c>
      <c r="G36" s="64">
        <f t="shared" si="3"/>
        <v>0</v>
      </c>
      <c r="H36" s="78">
        <v>0</v>
      </c>
      <c r="I36" s="64">
        <f t="shared" ref="I36" si="42">H36*I34</f>
        <v>0</v>
      </c>
      <c r="J36" s="102">
        <v>0</v>
      </c>
      <c r="K36" s="64">
        <f t="shared" ref="K36" si="43">J36*K34</f>
        <v>0</v>
      </c>
      <c r="L36" s="78">
        <v>0</v>
      </c>
      <c r="M36" s="64">
        <f t="shared" ref="M36" si="44">L36*M34</f>
        <v>0</v>
      </c>
      <c r="N36" s="108">
        <v>83</v>
      </c>
      <c r="O36" s="38">
        <f>N36*O28</f>
        <v>186830.50999999998</v>
      </c>
      <c r="P36" s="78">
        <v>0</v>
      </c>
      <c r="Q36" s="64">
        <f t="shared" si="7"/>
        <v>0</v>
      </c>
      <c r="R36" s="78">
        <v>0</v>
      </c>
      <c r="S36" s="64">
        <f t="shared" si="8"/>
        <v>0</v>
      </c>
      <c r="T36" s="140">
        <f t="shared" si="8"/>
        <v>0</v>
      </c>
      <c r="U36" s="134">
        <v>0</v>
      </c>
      <c r="V36" s="139">
        <f t="shared" ref="V36" si="45">U36*V34</f>
        <v>0</v>
      </c>
      <c r="W36" s="134">
        <v>0</v>
      </c>
      <c r="X36" s="139">
        <f t="shared" si="10"/>
        <v>0</v>
      </c>
      <c r="Y36" s="134">
        <v>0</v>
      </c>
      <c r="Z36" s="139">
        <f t="shared" ref="Z36" si="46">Y36*Z34</f>
        <v>0</v>
      </c>
      <c r="AA36" s="134">
        <v>0</v>
      </c>
      <c r="AB36" s="139">
        <f t="shared" ref="AB36" si="47">AA36*AB34</f>
        <v>0</v>
      </c>
      <c r="AC36" s="134">
        <v>0</v>
      </c>
      <c r="AD36" s="139">
        <f t="shared" ref="AD36" si="48">AC36*AD34</f>
        <v>0</v>
      </c>
    </row>
    <row r="37" spans="1:30" ht="20.25" customHeight="1">
      <c r="A37" s="55"/>
      <c r="B37" s="41">
        <v>8</v>
      </c>
      <c r="C37" s="31" t="s">
        <v>121</v>
      </c>
      <c r="D37" s="69">
        <f t="shared" si="2"/>
        <v>67529.099999999991</v>
      </c>
      <c r="E37" s="78">
        <v>0</v>
      </c>
      <c r="F37" s="79">
        <f>E37*F28</f>
        <v>0</v>
      </c>
      <c r="G37" s="64">
        <f t="shared" si="3"/>
        <v>0</v>
      </c>
      <c r="H37" s="78">
        <v>0</v>
      </c>
      <c r="I37" s="64">
        <f t="shared" ref="I37" si="49">H37*I35</f>
        <v>0</v>
      </c>
      <c r="J37" s="102">
        <v>0</v>
      </c>
      <c r="K37" s="64">
        <f t="shared" ref="K37" si="50">J37*K35</f>
        <v>0</v>
      </c>
      <c r="L37" s="78">
        <v>0</v>
      </c>
      <c r="M37" s="64">
        <f t="shared" ref="M37" si="51">L37*M35</f>
        <v>0</v>
      </c>
      <c r="N37" s="84">
        <v>30</v>
      </c>
      <c r="O37" s="41">
        <f>N37*O28</f>
        <v>67529.099999999991</v>
      </c>
      <c r="P37" s="78">
        <v>0</v>
      </c>
      <c r="Q37" s="64">
        <f t="shared" si="7"/>
        <v>0</v>
      </c>
      <c r="R37" s="78">
        <v>0</v>
      </c>
      <c r="S37" s="64">
        <f t="shared" si="8"/>
        <v>0</v>
      </c>
      <c r="T37" s="140">
        <f t="shared" si="8"/>
        <v>0</v>
      </c>
      <c r="U37" s="134">
        <v>0</v>
      </c>
      <c r="V37" s="139">
        <f t="shared" ref="V37" si="52">U37*V35</f>
        <v>0</v>
      </c>
      <c r="W37" s="134">
        <v>0</v>
      </c>
      <c r="X37" s="139">
        <f t="shared" si="10"/>
        <v>0</v>
      </c>
      <c r="Y37" s="134">
        <v>0</v>
      </c>
      <c r="Z37" s="139">
        <f t="shared" ref="Z37" si="53">Y37*Z35</f>
        <v>0</v>
      </c>
      <c r="AA37" s="134">
        <v>0</v>
      </c>
      <c r="AB37" s="139">
        <f t="shared" ref="AB37" si="54">AA37*AB35</f>
        <v>0</v>
      </c>
      <c r="AC37" s="134">
        <v>0</v>
      </c>
      <c r="AD37" s="139">
        <f t="shared" ref="AD37" si="55">AC37*AD35</f>
        <v>0</v>
      </c>
    </row>
    <row r="38" spans="1:30" ht="19.5" customHeight="1">
      <c r="A38" s="55"/>
      <c r="B38" s="41">
        <v>9</v>
      </c>
      <c r="C38" s="31" t="s">
        <v>122</v>
      </c>
      <c r="D38" s="69">
        <f t="shared" si="2"/>
        <v>220595.05999999997</v>
      </c>
      <c r="E38" s="78">
        <v>0</v>
      </c>
      <c r="F38" s="79">
        <f>E38*F28</f>
        <v>0</v>
      </c>
      <c r="G38" s="64">
        <f t="shared" si="3"/>
        <v>0</v>
      </c>
      <c r="H38" s="78">
        <v>0</v>
      </c>
      <c r="I38" s="64">
        <f t="shared" ref="I38" si="56">H38*I36</f>
        <v>0</v>
      </c>
      <c r="J38" s="102">
        <v>0</v>
      </c>
      <c r="K38" s="64">
        <f t="shared" ref="K38" si="57">J38*K36</f>
        <v>0</v>
      </c>
      <c r="L38" s="78">
        <v>0</v>
      </c>
      <c r="M38" s="64">
        <f t="shared" ref="M38" si="58">L38*M36</f>
        <v>0</v>
      </c>
      <c r="N38" s="84">
        <v>98</v>
      </c>
      <c r="O38" s="41">
        <f>N38*O28</f>
        <v>220595.05999999997</v>
      </c>
      <c r="P38" s="78">
        <v>0</v>
      </c>
      <c r="Q38" s="64">
        <f t="shared" si="7"/>
        <v>0</v>
      </c>
      <c r="R38" s="78">
        <v>0</v>
      </c>
      <c r="S38" s="64">
        <f t="shared" si="8"/>
        <v>0</v>
      </c>
      <c r="T38" s="140">
        <f t="shared" si="8"/>
        <v>0</v>
      </c>
      <c r="U38" s="134">
        <v>0</v>
      </c>
      <c r="V38" s="139">
        <f t="shared" ref="V38" si="59">U38*V36</f>
        <v>0</v>
      </c>
      <c r="W38" s="134">
        <v>0</v>
      </c>
      <c r="X38" s="139">
        <f t="shared" si="10"/>
        <v>0</v>
      </c>
      <c r="Y38" s="134">
        <v>0</v>
      </c>
      <c r="Z38" s="139">
        <f t="shared" ref="Z38" si="60">Y38*Z36</f>
        <v>0</v>
      </c>
      <c r="AA38" s="134">
        <v>0</v>
      </c>
      <c r="AB38" s="139">
        <f t="shared" ref="AB38" si="61">AA38*AB36</f>
        <v>0</v>
      </c>
      <c r="AC38" s="134">
        <v>0</v>
      </c>
      <c r="AD38" s="139">
        <f t="shared" ref="AD38" si="62">AC38*AD36</f>
        <v>0</v>
      </c>
    </row>
    <row r="39" spans="1:30" ht="30.75" customHeight="1">
      <c r="A39" s="55"/>
      <c r="B39" s="275" t="s">
        <v>65</v>
      </c>
      <c r="C39" s="272"/>
      <c r="D39" s="110">
        <f>SUM(D30:D38)</f>
        <v>1566675.1199999999</v>
      </c>
      <c r="E39" s="110">
        <f t="shared" ref="E39:AD39" si="63">SUM(E30:E38)</f>
        <v>0</v>
      </c>
      <c r="F39" s="110">
        <f t="shared" si="63"/>
        <v>0</v>
      </c>
      <c r="G39" s="110">
        <f t="shared" si="63"/>
        <v>0</v>
      </c>
      <c r="H39" s="110">
        <f t="shared" si="63"/>
        <v>0</v>
      </c>
      <c r="I39" s="110">
        <f t="shared" si="63"/>
        <v>0</v>
      </c>
      <c r="J39" s="110">
        <f t="shared" si="63"/>
        <v>0</v>
      </c>
      <c r="K39" s="110">
        <f t="shared" si="63"/>
        <v>0</v>
      </c>
      <c r="L39" s="110">
        <f t="shared" si="63"/>
        <v>0</v>
      </c>
      <c r="M39" s="110">
        <f t="shared" si="63"/>
        <v>0</v>
      </c>
      <c r="N39" s="110">
        <f t="shared" si="63"/>
        <v>696</v>
      </c>
      <c r="O39" s="110">
        <f t="shared" si="63"/>
        <v>1566675.1199999999</v>
      </c>
      <c r="P39" s="110">
        <f t="shared" si="63"/>
        <v>0</v>
      </c>
      <c r="Q39" s="110">
        <f t="shared" si="63"/>
        <v>0</v>
      </c>
      <c r="R39" s="110">
        <f t="shared" si="63"/>
        <v>0</v>
      </c>
      <c r="S39" s="110">
        <f t="shared" si="63"/>
        <v>0</v>
      </c>
      <c r="T39" s="110">
        <f t="shared" si="63"/>
        <v>0</v>
      </c>
      <c r="U39" s="110">
        <f t="shared" si="63"/>
        <v>0</v>
      </c>
      <c r="V39" s="110">
        <f t="shared" si="63"/>
        <v>0</v>
      </c>
      <c r="W39" s="110">
        <f t="shared" si="63"/>
        <v>0</v>
      </c>
      <c r="X39" s="110">
        <f t="shared" si="63"/>
        <v>0</v>
      </c>
      <c r="Y39" s="110">
        <f t="shared" si="63"/>
        <v>0</v>
      </c>
      <c r="Z39" s="110">
        <f t="shared" si="63"/>
        <v>0</v>
      </c>
      <c r="AA39" s="110">
        <f t="shared" si="63"/>
        <v>0</v>
      </c>
      <c r="AB39" s="110">
        <f t="shared" si="63"/>
        <v>0</v>
      </c>
      <c r="AC39" s="110">
        <f t="shared" si="63"/>
        <v>0</v>
      </c>
      <c r="AD39" s="110">
        <f t="shared" si="63"/>
        <v>0</v>
      </c>
    </row>
    <row r="40" spans="1:30" ht="9.75" customHeight="1">
      <c r="A40" s="55"/>
      <c r="B40" s="252" t="s">
        <v>31</v>
      </c>
      <c r="C40" s="269" t="s">
        <v>45</v>
      </c>
      <c r="D40" s="269" t="s">
        <v>50</v>
      </c>
      <c r="E40" s="274" t="s">
        <v>56</v>
      </c>
      <c r="F40" s="250"/>
      <c r="G40" s="250"/>
      <c r="H40" s="250"/>
      <c r="I40" s="250"/>
      <c r="J40" s="250"/>
      <c r="K40" s="250"/>
      <c r="L40" s="250"/>
      <c r="M40" s="250"/>
      <c r="N40" s="250"/>
      <c r="O40" s="250"/>
      <c r="P40" s="250"/>
      <c r="Q40" s="250"/>
      <c r="R40" s="250"/>
      <c r="S40" s="251"/>
      <c r="T40" s="274" t="s">
        <v>56</v>
      </c>
      <c r="U40" s="250"/>
      <c r="V40" s="250"/>
      <c r="W40" s="250"/>
      <c r="X40" s="250"/>
      <c r="Y40" s="250"/>
      <c r="Z40" s="250"/>
      <c r="AA40" s="250"/>
      <c r="AB40" s="250"/>
      <c r="AC40" s="250"/>
      <c r="AD40" s="251"/>
    </row>
    <row r="41" spans="1:30" ht="38.25" customHeight="1">
      <c r="A41" s="55"/>
      <c r="B41" s="289"/>
      <c r="C41" s="294"/>
      <c r="D41" s="267"/>
      <c r="E41" s="258" t="s">
        <v>127</v>
      </c>
      <c r="F41" s="259"/>
      <c r="G41" s="252" t="s">
        <v>58</v>
      </c>
      <c r="H41" s="262" t="s">
        <v>49</v>
      </c>
      <c r="I41" s="263"/>
      <c r="J41" s="263"/>
      <c r="K41" s="264"/>
      <c r="L41" s="258" t="s">
        <v>123</v>
      </c>
      <c r="M41" s="259"/>
      <c r="N41" s="258" t="s">
        <v>124</v>
      </c>
      <c r="O41" s="259"/>
      <c r="P41" s="258" t="s">
        <v>125</v>
      </c>
      <c r="Q41" s="259"/>
      <c r="R41" s="258" t="s">
        <v>126</v>
      </c>
      <c r="S41" s="259"/>
      <c r="T41" s="252" t="s">
        <v>55</v>
      </c>
      <c r="U41" s="258" t="s">
        <v>59</v>
      </c>
      <c r="V41" s="259"/>
      <c r="W41" s="258" t="s">
        <v>60</v>
      </c>
      <c r="X41" s="259"/>
      <c r="Y41" s="258" t="s">
        <v>61</v>
      </c>
      <c r="Z41" s="259"/>
      <c r="AA41" s="258" t="s">
        <v>62</v>
      </c>
      <c r="AB41" s="259"/>
      <c r="AC41" s="258" t="s">
        <v>63</v>
      </c>
      <c r="AD41" s="259"/>
    </row>
    <row r="42" spans="1:30" ht="30" customHeight="1">
      <c r="A42" s="55"/>
      <c r="B42" s="289"/>
      <c r="C42" s="294"/>
      <c r="D42" s="268"/>
      <c r="E42" s="260"/>
      <c r="F42" s="261"/>
      <c r="G42" s="253"/>
      <c r="H42" s="274" t="s">
        <v>47</v>
      </c>
      <c r="I42" s="251"/>
      <c r="J42" s="274" t="s">
        <v>48</v>
      </c>
      <c r="K42" s="251"/>
      <c r="L42" s="260"/>
      <c r="M42" s="261"/>
      <c r="N42" s="260"/>
      <c r="O42" s="261"/>
      <c r="P42" s="260"/>
      <c r="Q42" s="261"/>
      <c r="R42" s="260"/>
      <c r="S42" s="288"/>
      <c r="T42" s="253"/>
      <c r="U42" s="260"/>
      <c r="V42" s="261"/>
      <c r="W42" s="260"/>
      <c r="X42" s="261"/>
      <c r="Y42" s="260"/>
      <c r="Z42" s="261"/>
      <c r="AA42" s="260"/>
      <c r="AB42" s="261"/>
      <c r="AC42" s="260"/>
      <c r="AD42" s="261"/>
    </row>
    <row r="43" spans="1:30" ht="12.75" customHeight="1">
      <c r="A43" s="55"/>
      <c r="B43" s="290"/>
      <c r="C43" s="295"/>
      <c r="D43" s="94" t="s">
        <v>17</v>
      </c>
      <c r="E43" s="41" t="s">
        <v>46</v>
      </c>
      <c r="F43" s="59" t="s">
        <v>17</v>
      </c>
      <c r="G43" s="41" t="s">
        <v>17</v>
      </c>
      <c r="H43" s="41" t="s">
        <v>46</v>
      </c>
      <c r="I43" s="59" t="s">
        <v>17</v>
      </c>
      <c r="J43" s="41" t="s">
        <v>41</v>
      </c>
      <c r="K43" s="41" t="s">
        <v>17</v>
      </c>
      <c r="L43" s="41" t="s">
        <v>46</v>
      </c>
      <c r="M43" s="40" t="s">
        <v>17</v>
      </c>
      <c r="N43" s="41" t="s">
        <v>46</v>
      </c>
      <c r="O43" s="40" t="s">
        <v>17</v>
      </c>
      <c r="P43" s="41" t="s">
        <v>46</v>
      </c>
      <c r="Q43" s="40" t="s">
        <v>17</v>
      </c>
      <c r="R43" s="41" t="s">
        <v>46</v>
      </c>
      <c r="S43" s="41" t="s">
        <v>17</v>
      </c>
      <c r="T43" s="41" t="s">
        <v>17</v>
      </c>
      <c r="U43" s="61" t="s">
        <v>41</v>
      </c>
      <c r="V43" s="95" t="s">
        <v>17</v>
      </c>
      <c r="W43" s="41" t="s">
        <v>41</v>
      </c>
      <c r="X43" s="59" t="s">
        <v>17</v>
      </c>
      <c r="Y43" s="41" t="s">
        <v>41</v>
      </c>
      <c r="Z43" s="59" t="s">
        <v>17</v>
      </c>
      <c r="AA43" s="41" t="s">
        <v>41</v>
      </c>
      <c r="AB43" s="59" t="s">
        <v>17</v>
      </c>
      <c r="AC43" s="41" t="s">
        <v>41</v>
      </c>
      <c r="AD43" s="59" t="s">
        <v>17</v>
      </c>
    </row>
    <row r="44" spans="1:30">
      <c r="A44" s="55"/>
      <c r="B44" s="33">
        <v>1</v>
      </c>
      <c r="C44" s="33">
        <v>2</v>
      </c>
      <c r="D44" s="39">
        <v>3</v>
      </c>
      <c r="E44" s="39">
        <v>4</v>
      </c>
      <c r="F44" s="40">
        <v>5</v>
      </c>
      <c r="G44" s="39">
        <v>6</v>
      </c>
      <c r="H44" s="39">
        <v>7</v>
      </c>
      <c r="I44" s="40">
        <v>8</v>
      </c>
      <c r="J44" s="41">
        <v>9</v>
      </c>
      <c r="K44" s="40">
        <v>10</v>
      </c>
      <c r="L44" s="39">
        <v>11</v>
      </c>
      <c r="M44" s="40">
        <v>12</v>
      </c>
      <c r="N44" s="41">
        <v>13</v>
      </c>
      <c r="O44" s="40">
        <v>14</v>
      </c>
      <c r="P44" s="39">
        <v>15</v>
      </c>
      <c r="Q44" s="40">
        <v>16</v>
      </c>
      <c r="R44" s="39">
        <v>17</v>
      </c>
      <c r="S44" s="40">
        <v>18</v>
      </c>
      <c r="T44" s="39">
        <v>19</v>
      </c>
      <c r="U44" s="41">
        <v>20</v>
      </c>
      <c r="V44" s="59">
        <v>21</v>
      </c>
      <c r="W44" s="41">
        <v>22</v>
      </c>
      <c r="X44" s="59">
        <v>23</v>
      </c>
      <c r="Y44" s="41">
        <v>24</v>
      </c>
      <c r="Z44" s="59">
        <v>25</v>
      </c>
      <c r="AA44" s="41">
        <v>26</v>
      </c>
      <c r="AB44" s="59">
        <v>27</v>
      </c>
      <c r="AC44" s="41">
        <v>28</v>
      </c>
      <c r="AD44" s="59">
        <v>29</v>
      </c>
    </row>
    <row r="45" spans="1:30" ht="10.5" customHeight="1">
      <c r="A45" s="55"/>
      <c r="B45" s="270" t="s">
        <v>30</v>
      </c>
      <c r="C45" s="272"/>
      <c r="D45" s="41"/>
      <c r="E45" s="41"/>
      <c r="F45" s="96">
        <v>1487.46</v>
      </c>
      <c r="G45" s="97"/>
      <c r="H45" s="96"/>
      <c r="I45" s="97"/>
      <c r="J45" s="96"/>
      <c r="K45" s="97"/>
      <c r="L45" s="96"/>
      <c r="M45" s="97"/>
      <c r="N45" s="96"/>
      <c r="O45" s="116">
        <v>2363.52</v>
      </c>
      <c r="P45" s="58"/>
      <c r="Q45" s="117">
        <v>2411.56</v>
      </c>
      <c r="R45" s="58"/>
      <c r="S45" s="116">
        <v>811.98</v>
      </c>
      <c r="T45" s="58"/>
      <c r="U45" s="117"/>
      <c r="V45" s="90"/>
      <c r="W45" s="61"/>
      <c r="X45" s="90"/>
      <c r="Y45" s="61"/>
      <c r="Z45" s="90"/>
      <c r="AA45" s="61"/>
      <c r="AB45" s="90"/>
      <c r="AC45" s="61"/>
      <c r="AD45" s="98"/>
    </row>
    <row r="46" spans="1:30" ht="22.5" customHeight="1">
      <c r="A46" s="55"/>
      <c r="B46" s="275" t="s">
        <v>64</v>
      </c>
      <c r="C46" s="272"/>
      <c r="D46" s="41"/>
      <c r="E46" s="41"/>
      <c r="F46" s="57"/>
      <c r="G46" s="41"/>
      <c r="H46" s="57"/>
      <c r="I46" s="41"/>
      <c r="J46" s="57"/>
      <c r="K46" s="41"/>
      <c r="L46" s="57"/>
      <c r="M46" s="41"/>
      <c r="N46" s="57"/>
      <c r="O46" s="41"/>
      <c r="P46" s="57"/>
      <c r="Q46" s="41"/>
      <c r="R46" s="57"/>
      <c r="S46" s="41"/>
      <c r="T46" s="57"/>
      <c r="U46" s="41"/>
      <c r="V46" s="57"/>
      <c r="W46" s="41"/>
      <c r="X46" s="57"/>
      <c r="Y46" s="41"/>
      <c r="Z46" s="57"/>
      <c r="AA46" s="41"/>
      <c r="AB46" s="99"/>
      <c r="AC46" s="41"/>
      <c r="AD46" s="59"/>
    </row>
    <row r="47" spans="1:30" ht="21" customHeight="1">
      <c r="A47" s="55"/>
      <c r="B47" s="39">
        <v>1</v>
      </c>
      <c r="C47" s="31" t="s">
        <v>85</v>
      </c>
      <c r="D47" s="77">
        <f>AD47+AB47+Z47+X47+V47+T47+S47+Q47+O47+M47+K47+I47+G47+F47</f>
        <v>148740</v>
      </c>
      <c r="E47" s="78">
        <v>0</v>
      </c>
      <c r="F47" s="111">
        <f>E47*F45</f>
        <v>0</v>
      </c>
      <c r="G47" s="64">
        <f t="shared" ref="G47:I71" si="64">F47*G45</f>
        <v>0</v>
      </c>
      <c r="H47" s="65">
        <v>0</v>
      </c>
      <c r="I47" s="64">
        <f t="shared" si="64"/>
        <v>0</v>
      </c>
      <c r="J47" s="99">
        <v>0</v>
      </c>
      <c r="K47" s="64">
        <v>0</v>
      </c>
      <c r="L47" s="65">
        <v>0</v>
      </c>
      <c r="M47" s="80">
        <f t="shared" ref="M47" si="65">L47*M45</f>
        <v>0</v>
      </c>
      <c r="N47" s="85">
        <v>60</v>
      </c>
      <c r="O47" s="39">
        <v>148740</v>
      </c>
      <c r="P47" s="65">
        <v>0</v>
      </c>
      <c r="Q47" s="79">
        <f>P47*Q45</f>
        <v>0</v>
      </c>
      <c r="R47" s="65">
        <v>0</v>
      </c>
      <c r="S47" s="79">
        <f>R47*S45</f>
        <v>0</v>
      </c>
      <c r="T47" s="141">
        <f t="shared" ref="T47:V71" si="66">S47*T45</f>
        <v>0</v>
      </c>
      <c r="U47" s="99">
        <v>0</v>
      </c>
      <c r="V47" s="79">
        <f t="shared" si="66"/>
        <v>0</v>
      </c>
      <c r="W47" s="99">
        <v>0</v>
      </c>
      <c r="X47" s="79">
        <f t="shared" ref="X47:Z62" si="67">W47*X45</f>
        <v>0</v>
      </c>
      <c r="Y47" s="99">
        <v>0</v>
      </c>
      <c r="Z47" s="79">
        <f t="shared" si="67"/>
        <v>0</v>
      </c>
      <c r="AA47" s="99">
        <v>0</v>
      </c>
      <c r="AB47" s="79">
        <f t="shared" ref="AB47:AD71" si="68">AA47*AB45</f>
        <v>0</v>
      </c>
      <c r="AC47" s="99">
        <v>0</v>
      </c>
      <c r="AD47" s="79">
        <f t="shared" si="68"/>
        <v>0</v>
      </c>
    </row>
    <row r="48" spans="1:30" ht="18">
      <c r="A48" s="55"/>
      <c r="B48" s="41">
        <v>2</v>
      </c>
      <c r="C48" s="31" t="s">
        <v>86</v>
      </c>
      <c r="D48" s="69">
        <f>F48+G48+I48+K48+M48+O48+Q48+S48+T48+V48+X48+Z48+AB48+AD48</f>
        <v>579361</v>
      </c>
      <c r="E48" s="65">
        <v>89</v>
      </c>
      <c r="F48" s="57">
        <v>245640</v>
      </c>
      <c r="G48" s="79">
        <f t="shared" si="64"/>
        <v>0</v>
      </c>
      <c r="H48" s="78">
        <v>0</v>
      </c>
      <c r="I48" s="79">
        <f t="shared" si="64"/>
        <v>0</v>
      </c>
      <c r="J48" s="112">
        <v>0</v>
      </c>
      <c r="K48" s="64">
        <v>0</v>
      </c>
      <c r="L48" s="78">
        <v>0</v>
      </c>
      <c r="M48" s="113">
        <f t="shared" ref="M48" si="69">L48*M46</f>
        <v>0</v>
      </c>
      <c r="N48" s="84">
        <v>55</v>
      </c>
      <c r="O48" s="41">
        <v>136345</v>
      </c>
      <c r="P48" s="65">
        <v>0</v>
      </c>
      <c r="Q48" s="64">
        <f>P48*Q45</f>
        <v>0</v>
      </c>
      <c r="R48" s="84">
        <v>128</v>
      </c>
      <c r="S48" s="41">
        <v>197376</v>
      </c>
      <c r="T48" s="141">
        <f t="shared" si="66"/>
        <v>0</v>
      </c>
      <c r="U48" s="99">
        <v>0</v>
      </c>
      <c r="V48" s="79">
        <f t="shared" si="66"/>
        <v>0</v>
      </c>
      <c r="W48" s="99">
        <v>0</v>
      </c>
      <c r="X48" s="79">
        <f t="shared" ref="X48" si="70">W48*X46</f>
        <v>0</v>
      </c>
      <c r="Y48" s="99">
        <v>0</v>
      </c>
      <c r="Z48" s="79">
        <f t="shared" si="67"/>
        <v>0</v>
      </c>
      <c r="AA48" s="99">
        <v>0</v>
      </c>
      <c r="AB48" s="79">
        <f t="shared" si="68"/>
        <v>0</v>
      </c>
      <c r="AC48" s="99">
        <v>0</v>
      </c>
      <c r="AD48" s="79">
        <f t="shared" si="68"/>
        <v>0</v>
      </c>
    </row>
    <row r="49" spans="1:30" ht="18">
      <c r="A49" s="55"/>
      <c r="B49" s="39">
        <v>3</v>
      </c>
      <c r="C49" s="31" t="s">
        <v>87</v>
      </c>
      <c r="D49" s="77">
        <f t="shared" ref="D49:D71" si="71">F49+G49+I49+K49+M49+O49+Q49+S49+T49+V49+X49+Z49+AB49+AD49</f>
        <v>674425</v>
      </c>
      <c r="E49" s="78">
        <v>70</v>
      </c>
      <c r="F49" s="102">
        <v>193200</v>
      </c>
      <c r="G49" s="79">
        <f t="shared" si="64"/>
        <v>0</v>
      </c>
      <c r="H49" s="78">
        <v>0</v>
      </c>
      <c r="I49" s="79">
        <f t="shared" si="64"/>
        <v>0</v>
      </c>
      <c r="J49" s="112">
        <v>0</v>
      </c>
      <c r="K49" s="64">
        <v>0</v>
      </c>
      <c r="L49" s="78">
        <v>0</v>
      </c>
      <c r="M49" s="113">
        <f t="shared" ref="M49" si="72">L49*M47</f>
        <v>0</v>
      </c>
      <c r="N49" s="85">
        <v>55</v>
      </c>
      <c r="O49" s="39">
        <v>136345</v>
      </c>
      <c r="P49" s="65">
        <v>180</v>
      </c>
      <c r="Q49" s="39">
        <v>344880</v>
      </c>
      <c r="R49" s="85">
        <v>0</v>
      </c>
      <c r="S49" s="79">
        <f>R49*S45</f>
        <v>0</v>
      </c>
      <c r="T49" s="141">
        <f t="shared" si="66"/>
        <v>0</v>
      </c>
      <c r="U49" s="99">
        <v>0</v>
      </c>
      <c r="V49" s="79">
        <f t="shared" si="66"/>
        <v>0</v>
      </c>
      <c r="W49" s="99">
        <v>0</v>
      </c>
      <c r="X49" s="79">
        <f t="shared" ref="X49" si="73">W49*X47</f>
        <v>0</v>
      </c>
      <c r="Y49" s="99">
        <v>0</v>
      </c>
      <c r="Z49" s="79">
        <f t="shared" si="67"/>
        <v>0</v>
      </c>
      <c r="AA49" s="99">
        <v>0</v>
      </c>
      <c r="AB49" s="79">
        <f t="shared" si="68"/>
        <v>0</v>
      </c>
      <c r="AC49" s="99">
        <v>0</v>
      </c>
      <c r="AD49" s="79">
        <f t="shared" si="68"/>
        <v>0</v>
      </c>
    </row>
    <row r="50" spans="1:30" s="158" customFormat="1" ht="18">
      <c r="A50" s="143"/>
      <c r="B50" s="144">
        <v>4</v>
      </c>
      <c r="C50" s="145" t="s">
        <v>88</v>
      </c>
      <c r="D50" s="146">
        <f t="shared" si="71"/>
        <v>441720</v>
      </c>
      <c r="E50" s="147">
        <v>0</v>
      </c>
      <c r="F50" s="148">
        <f>E50*F45</f>
        <v>0</v>
      </c>
      <c r="G50" s="149">
        <f t="shared" si="64"/>
        <v>0</v>
      </c>
      <c r="H50" s="147">
        <v>0</v>
      </c>
      <c r="I50" s="150">
        <f>O49*H50</f>
        <v>0</v>
      </c>
      <c r="J50" s="151">
        <v>0</v>
      </c>
      <c r="K50" s="152">
        <v>0</v>
      </c>
      <c r="L50" s="147">
        <v>0</v>
      </c>
      <c r="M50" s="153">
        <f t="shared" ref="M50" si="74">L50*M48</f>
        <v>0</v>
      </c>
      <c r="N50" s="154">
        <v>60</v>
      </c>
      <c r="O50" s="144">
        <v>148740</v>
      </c>
      <c r="P50" s="155">
        <v>0</v>
      </c>
      <c r="Q50" s="146">
        <f>P50*Q45</f>
        <v>0</v>
      </c>
      <c r="R50" s="154">
        <v>190</v>
      </c>
      <c r="S50" s="144">
        <v>292980</v>
      </c>
      <c r="T50" s="156">
        <f t="shared" si="66"/>
        <v>0</v>
      </c>
      <c r="U50" s="157">
        <v>0</v>
      </c>
      <c r="V50" s="149">
        <f t="shared" si="66"/>
        <v>0</v>
      </c>
      <c r="W50" s="157">
        <v>0</v>
      </c>
      <c r="X50" s="149">
        <f t="shared" ref="X50" si="75">W50*X48</f>
        <v>0</v>
      </c>
      <c r="Y50" s="157">
        <v>0</v>
      </c>
      <c r="Z50" s="149">
        <f t="shared" si="67"/>
        <v>0</v>
      </c>
      <c r="AA50" s="157">
        <v>0</v>
      </c>
      <c r="AB50" s="149">
        <f t="shared" si="68"/>
        <v>0</v>
      </c>
      <c r="AC50" s="157">
        <v>0</v>
      </c>
      <c r="AD50" s="149">
        <f t="shared" si="68"/>
        <v>0</v>
      </c>
    </row>
    <row r="51" spans="1:30" s="172" customFormat="1" ht="18">
      <c r="A51" s="159"/>
      <c r="B51" s="160">
        <v>5</v>
      </c>
      <c r="C51" s="161" t="s">
        <v>89</v>
      </c>
      <c r="D51" s="162">
        <f t="shared" si="71"/>
        <v>364620</v>
      </c>
      <c r="E51" s="163">
        <v>0</v>
      </c>
      <c r="F51" s="164">
        <f>E51*F45</f>
        <v>0</v>
      </c>
      <c r="G51" s="165">
        <f t="shared" si="64"/>
        <v>0</v>
      </c>
      <c r="H51" s="163">
        <v>0</v>
      </c>
      <c r="I51" s="165">
        <f t="shared" si="64"/>
        <v>0</v>
      </c>
      <c r="J51" s="166">
        <v>0</v>
      </c>
      <c r="K51" s="162">
        <v>0</v>
      </c>
      <c r="L51" s="163">
        <v>0</v>
      </c>
      <c r="M51" s="167">
        <f t="shared" ref="M51" si="76">L51*M49</f>
        <v>0</v>
      </c>
      <c r="N51" s="168">
        <v>60</v>
      </c>
      <c r="O51" s="160">
        <v>148740</v>
      </c>
      <c r="P51" s="169">
        <v>0</v>
      </c>
      <c r="Q51" s="162">
        <f>P51*Q45</f>
        <v>0</v>
      </c>
      <c r="R51" s="168">
        <v>140</v>
      </c>
      <c r="S51" s="160">
        <v>215880</v>
      </c>
      <c r="T51" s="170">
        <f t="shared" si="66"/>
        <v>0</v>
      </c>
      <c r="U51" s="171">
        <v>0</v>
      </c>
      <c r="V51" s="165">
        <f t="shared" si="66"/>
        <v>0</v>
      </c>
      <c r="W51" s="171">
        <v>0</v>
      </c>
      <c r="X51" s="165">
        <f t="shared" ref="X51" si="77">W51*X49</f>
        <v>0</v>
      </c>
      <c r="Y51" s="171">
        <v>0</v>
      </c>
      <c r="Z51" s="165">
        <f t="shared" si="67"/>
        <v>0</v>
      </c>
      <c r="AA51" s="171">
        <v>0</v>
      </c>
      <c r="AB51" s="165">
        <f t="shared" si="68"/>
        <v>0</v>
      </c>
      <c r="AC51" s="171">
        <v>0</v>
      </c>
      <c r="AD51" s="165">
        <f t="shared" si="68"/>
        <v>0</v>
      </c>
    </row>
    <row r="52" spans="1:30" s="183" customFormat="1" ht="18">
      <c r="A52" s="173"/>
      <c r="B52" s="115">
        <v>6</v>
      </c>
      <c r="C52" s="174" t="s">
        <v>90</v>
      </c>
      <c r="D52" s="103">
        <f t="shared" si="71"/>
        <v>410880</v>
      </c>
      <c r="E52" s="175">
        <v>0</v>
      </c>
      <c r="F52" s="176">
        <f>E52*F45</f>
        <v>0</v>
      </c>
      <c r="G52" s="177">
        <f t="shared" si="64"/>
        <v>0</v>
      </c>
      <c r="H52" s="175">
        <v>0</v>
      </c>
      <c r="I52" s="177">
        <f t="shared" si="64"/>
        <v>0</v>
      </c>
      <c r="J52" s="178">
        <v>0</v>
      </c>
      <c r="K52" s="103">
        <v>0</v>
      </c>
      <c r="L52" s="175">
        <v>0</v>
      </c>
      <c r="M52" s="179">
        <f t="shared" ref="M52" si="78">L52*M50</f>
        <v>0</v>
      </c>
      <c r="N52" s="114">
        <v>60</v>
      </c>
      <c r="O52" s="115">
        <v>148740</v>
      </c>
      <c r="P52" s="180">
        <v>0</v>
      </c>
      <c r="Q52" s="103">
        <f>P52*Q45</f>
        <v>0</v>
      </c>
      <c r="R52" s="114">
        <v>170</v>
      </c>
      <c r="S52" s="115">
        <v>262140</v>
      </c>
      <c r="T52" s="181">
        <f t="shared" si="66"/>
        <v>0</v>
      </c>
      <c r="U52" s="182">
        <v>0</v>
      </c>
      <c r="V52" s="177">
        <f t="shared" si="66"/>
        <v>0</v>
      </c>
      <c r="W52" s="182">
        <v>0</v>
      </c>
      <c r="X52" s="177">
        <f t="shared" ref="X52" si="79">W52*X50</f>
        <v>0</v>
      </c>
      <c r="Y52" s="182">
        <v>0</v>
      </c>
      <c r="Z52" s="177">
        <f t="shared" si="67"/>
        <v>0</v>
      </c>
      <c r="AA52" s="182">
        <v>0</v>
      </c>
      <c r="AB52" s="177">
        <f t="shared" si="68"/>
        <v>0</v>
      </c>
      <c r="AC52" s="182">
        <v>0</v>
      </c>
      <c r="AD52" s="177">
        <f t="shared" si="68"/>
        <v>0</v>
      </c>
    </row>
    <row r="53" spans="1:30" s="183" customFormat="1" ht="18">
      <c r="A53" s="173"/>
      <c r="B53" s="184">
        <v>7</v>
      </c>
      <c r="C53" s="174" t="s">
        <v>91</v>
      </c>
      <c r="D53" s="185">
        <f t="shared" si="71"/>
        <v>395460</v>
      </c>
      <c r="E53" s="175">
        <v>0</v>
      </c>
      <c r="F53" s="176">
        <f>E53*F45</f>
        <v>0</v>
      </c>
      <c r="G53" s="177">
        <f t="shared" si="64"/>
        <v>0</v>
      </c>
      <c r="H53" s="175">
        <v>0</v>
      </c>
      <c r="I53" s="177">
        <f t="shared" si="64"/>
        <v>0</v>
      </c>
      <c r="J53" s="178">
        <v>0</v>
      </c>
      <c r="K53" s="103">
        <v>0</v>
      </c>
      <c r="L53" s="175">
        <v>0</v>
      </c>
      <c r="M53" s="179">
        <f t="shared" ref="M53" si="80">L53*M51</f>
        <v>0</v>
      </c>
      <c r="N53" s="108">
        <v>60</v>
      </c>
      <c r="O53" s="184">
        <v>148740</v>
      </c>
      <c r="P53" s="180">
        <v>0</v>
      </c>
      <c r="Q53" s="185">
        <f>P53*Q45</f>
        <v>0</v>
      </c>
      <c r="R53" s="108">
        <v>160</v>
      </c>
      <c r="S53" s="184">
        <v>246720</v>
      </c>
      <c r="T53" s="181">
        <f t="shared" si="66"/>
        <v>0</v>
      </c>
      <c r="U53" s="182">
        <v>0</v>
      </c>
      <c r="V53" s="177">
        <f t="shared" si="66"/>
        <v>0</v>
      </c>
      <c r="W53" s="182">
        <v>0</v>
      </c>
      <c r="X53" s="177">
        <f t="shared" ref="X53" si="81">W53*X51</f>
        <v>0</v>
      </c>
      <c r="Y53" s="182">
        <v>0</v>
      </c>
      <c r="Z53" s="177">
        <f t="shared" si="67"/>
        <v>0</v>
      </c>
      <c r="AA53" s="182">
        <v>0</v>
      </c>
      <c r="AB53" s="177">
        <f t="shared" si="68"/>
        <v>0</v>
      </c>
      <c r="AC53" s="182">
        <v>0</v>
      </c>
      <c r="AD53" s="177">
        <f t="shared" si="68"/>
        <v>0</v>
      </c>
    </row>
    <row r="54" spans="1:30" s="183" customFormat="1" ht="18">
      <c r="A54" s="173"/>
      <c r="B54" s="115">
        <v>8</v>
      </c>
      <c r="C54" s="174" t="s">
        <v>92</v>
      </c>
      <c r="D54" s="103">
        <f t="shared" si="71"/>
        <v>566430</v>
      </c>
      <c r="E54" s="180">
        <v>0</v>
      </c>
      <c r="F54" s="186">
        <f>E54*F45</f>
        <v>0</v>
      </c>
      <c r="G54" s="103">
        <f t="shared" si="64"/>
        <v>0</v>
      </c>
      <c r="H54" s="180">
        <v>0</v>
      </c>
      <c r="I54" s="103">
        <f t="shared" si="64"/>
        <v>0</v>
      </c>
      <c r="J54" s="182">
        <v>0</v>
      </c>
      <c r="K54" s="103">
        <v>0</v>
      </c>
      <c r="L54" s="180">
        <v>0</v>
      </c>
      <c r="M54" s="187">
        <f t="shared" ref="M54" si="82">L54*M52</f>
        <v>0</v>
      </c>
      <c r="N54" s="114">
        <v>96</v>
      </c>
      <c r="O54" s="115">
        <v>237984</v>
      </c>
      <c r="P54" s="180">
        <v>0</v>
      </c>
      <c r="Q54" s="103">
        <f>P54*Q45</f>
        <v>0</v>
      </c>
      <c r="R54" s="114">
        <v>213</v>
      </c>
      <c r="S54" s="115">
        <v>328446</v>
      </c>
      <c r="T54" s="188">
        <f t="shared" si="66"/>
        <v>0</v>
      </c>
      <c r="U54" s="182">
        <v>0</v>
      </c>
      <c r="V54" s="103">
        <f t="shared" si="66"/>
        <v>0</v>
      </c>
      <c r="W54" s="182">
        <v>0</v>
      </c>
      <c r="X54" s="103">
        <f t="shared" ref="X54" si="83">W54*X52</f>
        <v>0</v>
      </c>
      <c r="Y54" s="182">
        <v>0</v>
      </c>
      <c r="Z54" s="103">
        <f t="shared" si="67"/>
        <v>0</v>
      </c>
      <c r="AA54" s="182">
        <v>0</v>
      </c>
      <c r="AB54" s="103">
        <f t="shared" si="68"/>
        <v>0</v>
      </c>
      <c r="AC54" s="182">
        <v>0</v>
      </c>
      <c r="AD54" s="103">
        <f t="shared" si="68"/>
        <v>0</v>
      </c>
    </row>
    <row r="55" spans="1:30" s="183" customFormat="1" ht="18">
      <c r="A55" s="173"/>
      <c r="B55" s="115">
        <v>9</v>
      </c>
      <c r="C55" s="174" t="s">
        <v>93</v>
      </c>
      <c r="D55" s="103">
        <f t="shared" si="71"/>
        <v>333780</v>
      </c>
      <c r="E55" s="180">
        <v>0</v>
      </c>
      <c r="F55" s="186">
        <f>E55*F45</f>
        <v>0</v>
      </c>
      <c r="G55" s="103">
        <f t="shared" si="64"/>
        <v>0</v>
      </c>
      <c r="H55" s="180">
        <v>0</v>
      </c>
      <c r="I55" s="103">
        <f t="shared" si="64"/>
        <v>0</v>
      </c>
      <c r="J55" s="182">
        <v>0</v>
      </c>
      <c r="K55" s="103">
        <v>0</v>
      </c>
      <c r="L55" s="180">
        <v>0</v>
      </c>
      <c r="M55" s="187">
        <f t="shared" ref="M55" si="84">L55*M53</f>
        <v>0</v>
      </c>
      <c r="N55" s="114">
        <v>60</v>
      </c>
      <c r="O55" s="115">
        <v>148740</v>
      </c>
      <c r="P55" s="180">
        <v>0</v>
      </c>
      <c r="Q55" s="103">
        <f>P55*Q45</f>
        <v>0</v>
      </c>
      <c r="R55" s="114">
        <v>120</v>
      </c>
      <c r="S55" s="115">
        <v>185040</v>
      </c>
      <c r="T55" s="188">
        <f t="shared" si="66"/>
        <v>0</v>
      </c>
      <c r="U55" s="182">
        <v>0</v>
      </c>
      <c r="V55" s="103">
        <f t="shared" si="66"/>
        <v>0</v>
      </c>
      <c r="W55" s="182">
        <v>0</v>
      </c>
      <c r="X55" s="103">
        <f t="shared" ref="X55" si="85">W55*X53</f>
        <v>0</v>
      </c>
      <c r="Y55" s="182">
        <v>0</v>
      </c>
      <c r="Z55" s="103">
        <f t="shared" si="67"/>
        <v>0</v>
      </c>
      <c r="AA55" s="182">
        <v>0</v>
      </c>
      <c r="AB55" s="103">
        <f t="shared" si="68"/>
        <v>0</v>
      </c>
      <c r="AC55" s="182">
        <v>0</v>
      </c>
      <c r="AD55" s="103">
        <f t="shared" si="68"/>
        <v>0</v>
      </c>
    </row>
    <row r="56" spans="1:30" s="183" customFormat="1" ht="18">
      <c r="A56" s="173"/>
      <c r="B56" s="115">
        <v>10</v>
      </c>
      <c r="C56" s="174" t="s">
        <v>94</v>
      </c>
      <c r="D56" s="103">
        <f t="shared" si="71"/>
        <v>349200</v>
      </c>
      <c r="E56" s="180">
        <v>0</v>
      </c>
      <c r="F56" s="186">
        <f>E56*F45</f>
        <v>0</v>
      </c>
      <c r="G56" s="103">
        <f t="shared" si="64"/>
        <v>0</v>
      </c>
      <c r="H56" s="180">
        <v>0</v>
      </c>
      <c r="I56" s="103">
        <f t="shared" si="64"/>
        <v>0</v>
      </c>
      <c r="J56" s="182">
        <v>0</v>
      </c>
      <c r="K56" s="103">
        <v>0</v>
      </c>
      <c r="L56" s="180">
        <v>0</v>
      </c>
      <c r="M56" s="187">
        <f t="shared" ref="M56" si="86">L56*M54</f>
        <v>0</v>
      </c>
      <c r="N56" s="114">
        <v>60</v>
      </c>
      <c r="O56" s="115">
        <v>148740</v>
      </c>
      <c r="P56" s="180">
        <v>0</v>
      </c>
      <c r="Q56" s="103">
        <f>P56*Q45</f>
        <v>0</v>
      </c>
      <c r="R56" s="114">
        <v>130</v>
      </c>
      <c r="S56" s="115">
        <v>200460</v>
      </c>
      <c r="T56" s="188">
        <f t="shared" si="66"/>
        <v>0</v>
      </c>
      <c r="U56" s="182">
        <v>0</v>
      </c>
      <c r="V56" s="103">
        <f t="shared" si="66"/>
        <v>0</v>
      </c>
      <c r="W56" s="182">
        <v>0</v>
      </c>
      <c r="X56" s="103">
        <f t="shared" ref="X56" si="87">W56*X54</f>
        <v>0</v>
      </c>
      <c r="Y56" s="182">
        <v>0</v>
      </c>
      <c r="Z56" s="103">
        <f t="shared" si="67"/>
        <v>0</v>
      </c>
      <c r="AA56" s="182">
        <v>0</v>
      </c>
      <c r="AB56" s="103">
        <f t="shared" si="68"/>
        <v>0</v>
      </c>
      <c r="AC56" s="182">
        <v>0</v>
      </c>
      <c r="AD56" s="103">
        <f t="shared" si="68"/>
        <v>0</v>
      </c>
    </row>
    <row r="57" spans="1:30" s="183" customFormat="1" ht="18">
      <c r="A57" s="173"/>
      <c r="B57" s="115">
        <v>11</v>
      </c>
      <c r="C57" s="174" t="s">
        <v>95</v>
      </c>
      <c r="D57" s="103">
        <f t="shared" si="71"/>
        <v>441720</v>
      </c>
      <c r="E57" s="180">
        <v>0</v>
      </c>
      <c r="F57" s="186">
        <f>E57*F45</f>
        <v>0</v>
      </c>
      <c r="G57" s="103">
        <f t="shared" si="64"/>
        <v>0</v>
      </c>
      <c r="H57" s="180">
        <v>0</v>
      </c>
      <c r="I57" s="103">
        <f t="shared" si="64"/>
        <v>0</v>
      </c>
      <c r="J57" s="182">
        <v>0</v>
      </c>
      <c r="K57" s="103">
        <v>0</v>
      </c>
      <c r="L57" s="180">
        <v>0</v>
      </c>
      <c r="M57" s="187">
        <f t="shared" ref="M57" si="88">L57*M55</f>
        <v>0</v>
      </c>
      <c r="N57" s="114">
        <v>60</v>
      </c>
      <c r="O57" s="115">
        <v>148740</v>
      </c>
      <c r="P57" s="180">
        <v>0</v>
      </c>
      <c r="Q57" s="103">
        <f>P57*Q45</f>
        <v>0</v>
      </c>
      <c r="R57" s="114">
        <v>190</v>
      </c>
      <c r="S57" s="115">
        <v>292980</v>
      </c>
      <c r="T57" s="188">
        <f t="shared" si="66"/>
        <v>0</v>
      </c>
      <c r="U57" s="182">
        <v>0</v>
      </c>
      <c r="V57" s="103">
        <f t="shared" si="66"/>
        <v>0</v>
      </c>
      <c r="W57" s="182">
        <v>0</v>
      </c>
      <c r="X57" s="103">
        <f t="shared" ref="X57" si="89">W57*X55</f>
        <v>0</v>
      </c>
      <c r="Y57" s="182">
        <v>0</v>
      </c>
      <c r="Z57" s="103">
        <f t="shared" si="67"/>
        <v>0</v>
      </c>
      <c r="AA57" s="182">
        <v>0</v>
      </c>
      <c r="AB57" s="103">
        <f t="shared" si="68"/>
        <v>0</v>
      </c>
      <c r="AC57" s="182">
        <v>0</v>
      </c>
      <c r="AD57" s="103">
        <f t="shared" si="68"/>
        <v>0</v>
      </c>
    </row>
    <row r="58" spans="1:30" s="172" customFormat="1" ht="18">
      <c r="A58" s="159"/>
      <c r="B58" s="160">
        <v>12</v>
      </c>
      <c r="C58" s="161" t="s">
        <v>96</v>
      </c>
      <c r="D58" s="162">
        <f t="shared" si="71"/>
        <v>343032</v>
      </c>
      <c r="E58" s="163">
        <v>0</v>
      </c>
      <c r="F58" s="164">
        <f>E58*F45</f>
        <v>0</v>
      </c>
      <c r="G58" s="165">
        <f t="shared" si="64"/>
        <v>0</v>
      </c>
      <c r="H58" s="163">
        <v>0</v>
      </c>
      <c r="I58" s="165">
        <f t="shared" si="64"/>
        <v>0</v>
      </c>
      <c r="J58" s="166">
        <v>0</v>
      </c>
      <c r="K58" s="162">
        <v>0</v>
      </c>
      <c r="L58" s="163">
        <v>0</v>
      </c>
      <c r="M58" s="167">
        <f t="shared" ref="M58" si="90">L58*M56</f>
        <v>0</v>
      </c>
      <c r="N58" s="168">
        <v>60</v>
      </c>
      <c r="O58" s="160">
        <v>148740</v>
      </c>
      <c r="P58" s="169">
        <v>0</v>
      </c>
      <c r="Q58" s="162">
        <f>P58*Q45</f>
        <v>0</v>
      </c>
      <c r="R58" s="168">
        <v>126</v>
      </c>
      <c r="S58" s="160">
        <v>194292</v>
      </c>
      <c r="T58" s="170">
        <f t="shared" si="66"/>
        <v>0</v>
      </c>
      <c r="U58" s="171">
        <v>0</v>
      </c>
      <c r="V58" s="165">
        <f t="shared" si="66"/>
        <v>0</v>
      </c>
      <c r="W58" s="171">
        <v>0</v>
      </c>
      <c r="X58" s="165">
        <f t="shared" ref="X58" si="91">W58*X56</f>
        <v>0</v>
      </c>
      <c r="Y58" s="171">
        <v>0</v>
      </c>
      <c r="Z58" s="165">
        <f t="shared" si="67"/>
        <v>0</v>
      </c>
      <c r="AA58" s="171">
        <v>0</v>
      </c>
      <c r="AB58" s="165">
        <f t="shared" si="68"/>
        <v>0</v>
      </c>
      <c r="AC58" s="171">
        <v>0</v>
      </c>
      <c r="AD58" s="165">
        <f t="shared" si="68"/>
        <v>0</v>
      </c>
    </row>
    <row r="59" spans="1:30" s="183" customFormat="1" ht="18">
      <c r="A59" s="173"/>
      <c r="B59" s="115">
        <v>13</v>
      </c>
      <c r="C59" s="174" t="s">
        <v>97</v>
      </c>
      <c r="D59" s="103">
        <f t="shared" si="71"/>
        <v>230230</v>
      </c>
      <c r="E59" s="175">
        <v>0</v>
      </c>
      <c r="F59" s="176">
        <f>E59*F45</f>
        <v>0</v>
      </c>
      <c r="G59" s="177">
        <f t="shared" si="64"/>
        <v>0</v>
      </c>
      <c r="H59" s="175">
        <v>0</v>
      </c>
      <c r="I59" s="177">
        <f t="shared" si="64"/>
        <v>0</v>
      </c>
      <c r="J59" s="178">
        <v>0</v>
      </c>
      <c r="K59" s="103">
        <v>0</v>
      </c>
      <c r="L59" s="175">
        <v>0</v>
      </c>
      <c r="M59" s="179">
        <f t="shared" ref="M59" si="92">L59*M57</f>
        <v>0</v>
      </c>
      <c r="N59" s="114">
        <v>40</v>
      </c>
      <c r="O59" s="115">
        <v>99160</v>
      </c>
      <c r="P59" s="180">
        <v>0</v>
      </c>
      <c r="Q59" s="103">
        <f>P59*Q45</f>
        <v>0</v>
      </c>
      <c r="R59" s="114">
        <v>85</v>
      </c>
      <c r="S59" s="115">
        <v>131070</v>
      </c>
      <c r="T59" s="181">
        <f t="shared" si="66"/>
        <v>0</v>
      </c>
      <c r="U59" s="182">
        <v>0</v>
      </c>
      <c r="V59" s="177">
        <f t="shared" si="66"/>
        <v>0</v>
      </c>
      <c r="W59" s="182">
        <v>0</v>
      </c>
      <c r="X59" s="177">
        <f t="shared" ref="X59" si="93">W59*X57</f>
        <v>0</v>
      </c>
      <c r="Y59" s="182">
        <v>0</v>
      </c>
      <c r="Z59" s="177">
        <f t="shared" si="67"/>
        <v>0</v>
      </c>
      <c r="AA59" s="182">
        <v>0</v>
      </c>
      <c r="AB59" s="177">
        <f t="shared" si="68"/>
        <v>0</v>
      </c>
      <c r="AC59" s="182">
        <v>0</v>
      </c>
      <c r="AD59" s="177">
        <f t="shared" si="68"/>
        <v>0</v>
      </c>
    </row>
    <row r="60" spans="1:30" s="183" customFormat="1" ht="18">
      <c r="A60" s="173"/>
      <c r="B60" s="115">
        <v>14</v>
      </c>
      <c r="C60" s="174" t="s">
        <v>98</v>
      </c>
      <c r="D60" s="103">
        <f t="shared" si="71"/>
        <v>222520</v>
      </c>
      <c r="E60" s="175">
        <v>0</v>
      </c>
      <c r="F60" s="176">
        <f>E60*F45</f>
        <v>0</v>
      </c>
      <c r="G60" s="177">
        <f t="shared" si="64"/>
        <v>0</v>
      </c>
      <c r="H60" s="175">
        <v>0</v>
      </c>
      <c r="I60" s="177">
        <f t="shared" si="64"/>
        <v>0</v>
      </c>
      <c r="J60" s="178">
        <v>0</v>
      </c>
      <c r="K60" s="103">
        <v>0</v>
      </c>
      <c r="L60" s="175">
        <v>0</v>
      </c>
      <c r="M60" s="179">
        <f t="shared" ref="M60" si="94">L60*M58</f>
        <v>0</v>
      </c>
      <c r="N60" s="114">
        <v>40</v>
      </c>
      <c r="O60" s="115">
        <v>99160</v>
      </c>
      <c r="P60" s="180">
        <v>0</v>
      </c>
      <c r="Q60" s="103">
        <f>P60*Q45</f>
        <v>0</v>
      </c>
      <c r="R60" s="114">
        <v>80</v>
      </c>
      <c r="S60" s="115">
        <v>123360</v>
      </c>
      <c r="T60" s="181">
        <f t="shared" si="66"/>
        <v>0</v>
      </c>
      <c r="U60" s="182">
        <v>0</v>
      </c>
      <c r="V60" s="177">
        <f t="shared" si="66"/>
        <v>0</v>
      </c>
      <c r="W60" s="182">
        <v>0</v>
      </c>
      <c r="X60" s="177">
        <f t="shared" ref="X60" si="95">W60*X58</f>
        <v>0</v>
      </c>
      <c r="Y60" s="182">
        <v>0</v>
      </c>
      <c r="Z60" s="177">
        <f t="shared" si="67"/>
        <v>0</v>
      </c>
      <c r="AA60" s="182">
        <v>0</v>
      </c>
      <c r="AB60" s="177">
        <f t="shared" si="68"/>
        <v>0</v>
      </c>
      <c r="AC60" s="182">
        <v>0</v>
      </c>
      <c r="AD60" s="177">
        <f t="shared" si="68"/>
        <v>0</v>
      </c>
    </row>
    <row r="61" spans="1:30" s="183" customFormat="1" ht="18">
      <c r="A61" s="173"/>
      <c r="B61" s="115">
        <v>15</v>
      </c>
      <c r="C61" s="174" t="s">
        <v>99</v>
      </c>
      <c r="D61" s="103">
        <f t="shared" si="71"/>
        <v>786650</v>
      </c>
      <c r="E61" s="175">
        <v>0</v>
      </c>
      <c r="F61" s="176">
        <f>E61*F45</f>
        <v>0</v>
      </c>
      <c r="G61" s="177">
        <f t="shared" si="64"/>
        <v>0</v>
      </c>
      <c r="H61" s="175">
        <v>0</v>
      </c>
      <c r="I61" s="177">
        <f t="shared" si="64"/>
        <v>0</v>
      </c>
      <c r="J61" s="178">
        <v>0</v>
      </c>
      <c r="K61" s="103">
        <v>0</v>
      </c>
      <c r="L61" s="175">
        <v>0</v>
      </c>
      <c r="M61" s="179">
        <f t="shared" ref="M61" si="96">L61*M59</f>
        <v>0</v>
      </c>
      <c r="N61" s="114">
        <v>70</v>
      </c>
      <c r="O61" s="115">
        <v>173530</v>
      </c>
      <c r="P61" s="180">
        <v>320</v>
      </c>
      <c r="Q61" s="115">
        <v>613120</v>
      </c>
      <c r="R61" s="114">
        <v>0</v>
      </c>
      <c r="S61" s="103">
        <f>R61*S45</f>
        <v>0</v>
      </c>
      <c r="T61" s="181">
        <f t="shared" si="66"/>
        <v>0</v>
      </c>
      <c r="U61" s="182">
        <v>0</v>
      </c>
      <c r="V61" s="177">
        <f t="shared" si="66"/>
        <v>0</v>
      </c>
      <c r="W61" s="182">
        <v>0</v>
      </c>
      <c r="X61" s="177">
        <f t="shared" ref="X61" si="97">W61*X59</f>
        <v>0</v>
      </c>
      <c r="Y61" s="182">
        <v>0</v>
      </c>
      <c r="Z61" s="177">
        <f t="shared" si="67"/>
        <v>0</v>
      </c>
      <c r="AA61" s="182">
        <v>0</v>
      </c>
      <c r="AB61" s="177">
        <f t="shared" si="68"/>
        <v>0</v>
      </c>
      <c r="AC61" s="182">
        <v>0</v>
      </c>
      <c r="AD61" s="177">
        <f t="shared" si="68"/>
        <v>0</v>
      </c>
    </row>
    <row r="62" spans="1:30" s="183" customFormat="1" ht="18">
      <c r="A62" s="173"/>
      <c r="B62" s="115">
        <v>16</v>
      </c>
      <c r="C62" s="174" t="s">
        <v>100</v>
      </c>
      <c r="D62" s="103">
        <f t="shared" si="71"/>
        <v>332179</v>
      </c>
      <c r="E62" s="175">
        <v>0</v>
      </c>
      <c r="F62" s="176">
        <f>E62*F45</f>
        <v>0</v>
      </c>
      <c r="G62" s="177">
        <f t="shared" si="64"/>
        <v>0</v>
      </c>
      <c r="H62" s="175">
        <v>0</v>
      </c>
      <c r="I62" s="177">
        <f t="shared" si="64"/>
        <v>0</v>
      </c>
      <c r="J62" s="178">
        <v>0</v>
      </c>
      <c r="K62" s="103">
        <v>0</v>
      </c>
      <c r="L62" s="175">
        <v>0</v>
      </c>
      <c r="M62" s="179">
        <f t="shared" ref="M62" si="98">L62*M60</f>
        <v>0</v>
      </c>
      <c r="N62" s="114">
        <v>55</v>
      </c>
      <c r="O62" s="115">
        <v>136345</v>
      </c>
      <c r="P62" s="180">
        <v>0</v>
      </c>
      <c r="Q62" s="103">
        <f>P62*Q45</f>
        <v>0</v>
      </c>
      <c r="R62" s="114">
        <v>127</v>
      </c>
      <c r="S62" s="115">
        <v>195834</v>
      </c>
      <c r="T62" s="181">
        <f t="shared" si="66"/>
        <v>0</v>
      </c>
      <c r="U62" s="182">
        <v>0</v>
      </c>
      <c r="V62" s="177">
        <f t="shared" si="66"/>
        <v>0</v>
      </c>
      <c r="W62" s="182">
        <v>0</v>
      </c>
      <c r="X62" s="177">
        <f t="shared" ref="X62" si="99">W62*X60</f>
        <v>0</v>
      </c>
      <c r="Y62" s="182">
        <v>0</v>
      </c>
      <c r="Z62" s="177">
        <f t="shared" si="67"/>
        <v>0</v>
      </c>
      <c r="AA62" s="182">
        <v>0</v>
      </c>
      <c r="AB62" s="177">
        <f t="shared" si="68"/>
        <v>0</v>
      </c>
      <c r="AC62" s="182">
        <v>0</v>
      </c>
      <c r="AD62" s="177">
        <f t="shared" si="68"/>
        <v>0</v>
      </c>
    </row>
    <row r="63" spans="1:30" s="183" customFormat="1" ht="6.6" hidden="1" customHeight="1">
      <c r="A63" s="173"/>
      <c r="B63" s="115"/>
      <c r="C63" s="174"/>
      <c r="D63" s="103"/>
      <c r="E63" s="175"/>
      <c r="F63" s="176"/>
      <c r="G63" s="177"/>
      <c r="H63" s="175"/>
      <c r="I63" s="177"/>
      <c r="J63" s="178"/>
      <c r="K63" s="103"/>
      <c r="L63" s="175"/>
      <c r="M63" s="179"/>
      <c r="N63" s="114"/>
      <c r="O63" s="115"/>
      <c r="P63" s="180"/>
      <c r="Q63" s="103"/>
      <c r="R63" s="114"/>
      <c r="S63" s="103"/>
      <c r="T63" s="181"/>
      <c r="U63" s="182"/>
      <c r="V63" s="177"/>
      <c r="W63" s="182"/>
      <c r="X63" s="177"/>
      <c r="Y63" s="182"/>
      <c r="Z63" s="177"/>
      <c r="AA63" s="182"/>
      <c r="AB63" s="177"/>
      <c r="AC63" s="182"/>
      <c r="AD63" s="177"/>
    </row>
    <row r="64" spans="1:30" s="183" customFormat="1" ht="21" customHeight="1">
      <c r="A64" s="173"/>
      <c r="B64" s="115">
        <v>17</v>
      </c>
      <c r="C64" s="189" t="s">
        <v>101</v>
      </c>
      <c r="D64" s="103">
        <f>F64+G64+I64+K64+M64+O64+Q64+S64+T64+V64+X64+Z64+AB64+AD64</f>
        <v>145125</v>
      </c>
      <c r="E64" s="175">
        <v>0</v>
      </c>
      <c r="F64" s="176">
        <f>E64*F45</f>
        <v>0</v>
      </c>
      <c r="G64" s="177">
        <f>F64*G62</f>
        <v>0</v>
      </c>
      <c r="H64" s="175">
        <v>0</v>
      </c>
      <c r="I64" s="177">
        <f>H64*I62</f>
        <v>0</v>
      </c>
      <c r="J64" s="178">
        <v>0</v>
      </c>
      <c r="K64" s="103">
        <v>0</v>
      </c>
      <c r="L64" s="175">
        <v>0</v>
      </c>
      <c r="M64" s="179">
        <f>L64*M62</f>
        <v>0</v>
      </c>
      <c r="N64" s="114">
        <v>15</v>
      </c>
      <c r="O64" s="115">
        <v>37185</v>
      </c>
      <c r="P64" s="180">
        <v>0</v>
      </c>
      <c r="Q64" s="103">
        <f>P64*Q45</f>
        <v>0</v>
      </c>
      <c r="R64" s="114">
        <v>70</v>
      </c>
      <c r="S64" s="115">
        <v>107940</v>
      </c>
      <c r="T64" s="181">
        <f>S64*T62</f>
        <v>0</v>
      </c>
      <c r="U64" s="182">
        <v>0</v>
      </c>
      <c r="V64" s="177">
        <f>U64*V62</f>
        <v>0</v>
      </c>
      <c r="W64" s="182">
        <v>0</v>
      </c>
      <c r="X64" s="177">
        <f>W64*X62</f>
        <v>0</v>
      </c>
      <c r="Y64" s="182">
        <v>0</v>
      </c>
      <c r="Z64" s="177">
        <f>Y64*Z62</f>
        <v>0</v>
      </c>
      <c r="AA64" s="182">
        <v>0</v>
      </c>
      <c r="AB64" s="177">
        <f>AA64*AB62</f>
        <v>0</v>
      </c>
      <c r="AC64" s="182">
        <v>0</v>
      </c>
      <c r="AD64" s="177">
        <f>AC64*AD62</f>
        <v>0</v>
      </c>
    </row>
    <row r="65" spans="1:30" s="183" customFormat="1" ht="18">
      <c r="A65" s="173"/>
      <c r="B65" s="115">
        <v>18</v>
      </c>
      <c r="C65" s="174" t="s">
        <v>102</v>
      </c>
      <c r="D65" s="103">
        <f t="shared" si="71"/>
        <v>299502</v>
      </c>
      <c r="E65" s="175">
        <v>0</v>
      </c>
      <c r="F65" s="176">
        <f>E65*F45</f>
        <v>0</v>
      </c>
      <c r="G65" s="177">
        <f>F65*G63</f>
        <v>0</v>
      </c>
      <c r="H65" s="175">
        <v>0</v>
      </c>
      <c r="I65" s="177">
        <f>H65*I63</f>
        <v>0</v>
      </c>
      <c r="J65" s="178">
        <v>0</v>
      </c>
      <c r="K65" s="103">
        <v>0</v>
      </c>
      <c r="L65" s="175">
        <v>0</v>
      </c>
      <c r="M65" s="179">
        <f>L65*M63</f>
        <v>0</v>
      </c>
      <c r="N65" s="114">
        <v>30</v>
      </c>
      <c r="O65" s="115">
        <v>74370</v>
      </c>
      <c r="P65" s="180">
        <v>0</v>
      </c>
      <c r="Q65" s="103">
        <f>P65*Q45</f>
        <v>0</v>
      </c>
      <c r="R65" s="114">
        <v>146</v>
      </c>
      <c r="S65" s="115">
        <v>225132</v>
      </c>
      <c r="T65" s="181">
        <f>S65*T63</f>
        <v>0</v>
      </c>
      <c r="U65" s="182">
        <v>0</v>
      </c>
      <c r="V65" s="177">
        <f>U65*V63</f>
        <v>0</v>
      </c>
      <c r="W65" s="182">
        <v>0</v>
      </c>
      <c r="X65" s="177">
        <f>W65*X63</f>
        <v>0</v>
      </c>
      <c r="Y65" s="182">
        <v>0</v>
      </c>
      <c r="Z65" s="177">
        <f>Y65*Z63</f>
        <v>0</v>
      </c>
      <c r="AA65" s="182">
        <v>0</v>
      </c>
      <c r="AB65" s="177">
        <f>AA65*AB63</f>
        <v>0</v>
      </c>
      <c r="AC65" s="182">
        <v>0</v>
      </c>
      <c r="AD65" s="177">
        <f>AC65*AD63</f>
        <v>0</v>
      </c>
    </row>
    <row r="66" spans="1:30" s="183" customFormat="1" ht="18">
      <c r="A66" s="173"/>
      <c r="B66" s="115">
        <v>19</v>
      </c>
      <c r="C66" s="174" t="s">
        <v>103</v>
      </c>
      <c r="D66" s="103">
        <f t="shared" si="71"/>
        <v>565331</v>
      </c>
      <c r="E66" s="175">
        <v>0</v>
      </c>
      <c r="F66" s="176">
        <f>E66*F45</f>
        <v>0</v>
      </c>
      <c r="G66" s="177">
        <f>F66*G64</f>
        <v>0</v>
      </c>
      <c r="H66" s="175">
        <v>0</v>
      </c>
      <c r="I66" s="177">
        <f>H66*I64</f>
        <v>0</v>
      </c>
      <c r="J66" s="178">
        <v>0</v>
      </c>
      <c r="K66" s="103">
        <v>0</v>
      </c>
      <c r="L66" s="175">
        <v>0</v>
      </c>
      <c r="M66" s="179">
        <f>L66*M64</f>
        <v>0</v>
      </c>
      <c r="N66" s="114">
        <v>29</v>
      </c>
      <c r="O66" s="115">
        <v>71891</v>
      </c>
      <c r="P66" s="180">
        <v>0</v>
      </c>
      <c r="Q66" s="103">
        <f>P66*Q45</f>
        <v>0</v>
      </c>
      <c r="R66" s="114">
        <v>320</v>
      </c>
      <c r="S66" s="115">
        <v>493440</v>
      </c>
      <c r="T66" s="181">
        <f>S66*T64</f>
        <v>0</v>
      </c>
      <c r="U66" s="182">
        <v>0</v>
      </c>
      <c r="V66" s="177">
        <f>U66*V64</f>
        <v>0</v>
      </c>
      <c r="W66" s="182">
        <v>0</v>
      </c>
      <c r="X66" s="177">
        <f>W66*X64</f>
        <v>0</v>
      </c>
      <c r="Y66" s="182">
        <v>0</v>
      </c>
      <c r="Z66" s="177">
        <f>Y66*Z64</f>
        <v>0</v>
      </c>
      <c r="AA66" s="182">
        <v>0</v>
      </c>
      <c r="AB66" s="177">
        <f>AA66*AB64</f>
        <v>0</v>
      </c>
      <c r="AC66" s="182">
        <v>0</v>
      </c>
      <c r="AD66" s="177">
        <f>AC66*AD64</f>
        <v>0</v>
      </c>
    </row>
    <row r="67" spans="1:30" s="183" customFormat="1" ht="18">
      <c r="A67" s="173"/>
      <c r="B67" s="115">
        <v>20</v>
      </c>
      <c r="C67" s="189" t="s">
        <v>104</v>
      </c>
      <c r="D67" s="103">
        <f t="shared" si="71"/>
        <v>528987</v>
      </c>
      <c r="E67" s="175">
        <v>0</v>
      </c>
      <c r="F67" s="176">
        <f>E67*F45</f>
        <v>0</v>
      </c>
      <c r="G67" s="177">
        <f t="shared" si="64"/>
        <v>0</v>
      </c>
      <c r="H67" s="175">
        <v>0</v>
      </c>
      <c r="I67" s="177">
        <f t="shared" si="64"/>
        <v>0</v>
      </c>
      <c r="J67" s="178">
        <v>0</v>
      </c>
      <c r="K67" s="103">
        <v>0</v>
      </c>
      <c r="L67" s="175">
        <v>0</v>
      </c>
      <c r="M67" s="179">
        <f t="shared" ref="M67" si="100">L67*M65</f>
        <v>0</v>
      </c>
      <c r="N67" s="114">
        <v>33</v>
      </c>
      <c r="O67" s="115">
        <v>81807</v>
      </c>
      <c r="P67" s="180">
        <v>0</v>
      </c>
      <c r="Q67" s="103">
        <f>P67*Q45</f>
        <v>0</v>
      </c>
      <c r="R67" s="114">
        <v>290</v>
      </c>
      <c r="S67" s="115">
        <v>447180</v>
      </c>
      <c r="T67" s="181">
        <f t="shared" si="66"/>
        <v>0</v>
      </c>
      <c r="U67" s="182">
        <v>0</v>
      </c>
      <c r="V67" s="177">
        <f t="shared" si="66"/>
        <v>0</v>
      </c>
      <c r="W67" s="182">
        <v>0</v>
      </c>
      <c r="X67" s="177">
        <f t="shared" ref="X67" si="101">W67*X65</f>
        <v>0</v>
      </c>
      <c r="Y67" s="182">
        <v>0</v>
      </c>
      <c r="Z67" s="177">
        <f t="shared" ref="Z67:Z71" si="102">Y67*Z65</f>
        <v>0</v>
      </c>
      <c r="AA67" s="182">
        <v>0</v>
      </c>
      <c r="AB67" s="177">
        <f t="shared" si="68"/>
        <v>0</v>
      </c>
      <c r="AC67" s="182">
        <v>0</v>
      </c>
      <c r="AD67" s="177">
        <f t="shared" si="68"/>
        <v>0</v>
      </c>
    </row>
    <row r="68" spans="1:30" s="183" customFormat="1" ht="20.25" customHeight="1">
      <c r="A68" s="173"/>
      <c r="B68" s="115">
        <v>21</v>
      </c>
      <c r="C68" s="189" t="s">
        <v>105</v>
      </c>
      <c r="D68" s="103">
        <f t="shared" si="71"/>
        <v>560373</v>
      </c>
      <c r="E68" s="175">
        <v>0</v>
      </c>
      <c r="F68" s="176">
        <f>E68*F45</f>
        <v>0</v>
      </c>
      <c r="G68" s="177">
        <f t="shared" si="64"/>
        <v>0</v>
      </c>
      <c r="H68" s="175">
        <v>0</v>
      </c>
      <c r="I68" s="177">
        <f t="shared" si="64"/>
        <v>0</v>
      </c>
      <c r="J68" s="178">
        <v>0</v>
      </c>
      <c r="K68" s="103">
        <v>0</v>
      </c>
      <c r="L68" s="175">
        <v>0</v>
      </c>
      <c r="M68" s="179">
        <f t="shared" ref="M68" si="103">L68*M66</f>
        <v>0</v>
      </c>
      <c r="N68" s="114">
        <v>27</v>
      </c>
      <c r="O68" s="115">
        <v>66933</v>
      </c>
      <c r="P68" s="180">
        <v>0</v>
      </c>
      <c r="Q68" s="103">
        <f>P68*Q45</f>
        <v>0</v>
      </c>
      <c r="R68" s="114">
        <v>320</v>
      </c>
      <c r="S68" s="115">
        <v>493440</v>
      </c>
      <c r="T68" s="181">
        <f t="shared" si="66"/>
        <v>0</v>
      </c>
      <c r="U68" s="182">
        <v>0</v>
      </c>
      <c r="V68" s="177">
        <f t="shared" si="66"/>
        <v>0</v>
      </c>
      <c r="W68" s="182">
        <v>0</v>
      </c>
      <c r="X68" s="177">
        <f t="shared" ref="X68" si="104">W68*X66</f>
        <v>0</v>
      </c>
      <c r="Y68" s="182">
        <v>0</v>
      </c>
      <c r="Z68" s="177">
        <f t="shared" si="102"/>
        <v>0</v>
      </c>
      <c r="AA68" s="182">
        <v>0</v>
      </c>
      <c r="AB68" s="177">
        <f t="shared" si="68"/>
        <v>0</v>
      </c>
      <c r="AC68" s="182">
        <v>0</v>
      </c>
      <c r="AD68" s="177">
        <f t="shared" si="68"/>
        <v>0</v>
      </c>
    </row>
    <row r="69" spans="1:30" s="183" customFormat="1" ht="21" customHeight="1">
      <c r="A69" s="173"/>
      <c r="B69" s="115">
        <v>22</v>
      </c>
      <c r="C69" s="189" t="s">
        <v>106</v>
      </c>
      <c r="D69" s="103">
        <f t="shared" si="71"/>
        <v>560373</v>
      </c>
      <c r="E69" s="175">
        <v>0</v>
      </c>
      <c r="F69" s="176">
        <f>E69*F45</f>
        <v>0</v>
      </c>
      <c r="G69" s="177">
        <f t="shared" si="64"/>
        <v>0</v>
      </c>
      <c r="H69" s="175">
        <v>0</v>
      </c>
      <c r="I69" s="177">
        <f t="shared" si="64"/>
        <v>0</v>
      </c>
      <c r="J69" s="178">
        <v>0</v>
      </c>
      <c r="K69" s="103">
        <v>0</v>
      </c>
      <c r="L69" s="175">
        <v>0</v>
      </c>
      <c r="M69" s="179">
        <f t="shared" ref="M69" si="105">L69*M67</f>
        <v>0</v>
      </c>
      <c r="N69" s="114">
        <v>27</v>
      </c>
      <c r="O69" s="115">
        <v>66933</v>
      </c>
      <c r="P69" s="180">
        <v>0</v>
      </c>
      <c r="Q69" s="103">
        <f>P69*Q45</f>
        <v>0</v>
      </c>
      <c r="R69" s="114">
        <v>320</v>
      </c>
      <c r="S69" s="115">
        <v>493440</v>
      </c>
      <c r="T69" s="181">
        <f t="shared" si="66"/>
        <v>0</v>
      </c>
      <c r="U69" s="182">
        <v>0</v>
      </c>
      <c r="V69" s="177">
        <f t="shared" si="66"/>
        <v>0</v>
      </c>
      <c r="W69" s="182">
        <v>0</v>
      </c>
      <c r="X69" s="177">
        <f t="shared" ref="X69" si="106">W69*X67</f>
        <v>0</v>
      </c>
      <c r="Y69" s="182">
        <v>0</v>
      </c>
      <c r="Z69" s="177">
        <f t="shared" si="102"/>
        <v>0</v>
      </c>
      <c r="AA69" s="182">
        <v>0</v>
      </c>
      <c r="AB69" s="177">
        <f t="shared" si="68"/>
        <v>0</v>
      </c>
      <c r="AC69" s="182">
        <v>0</v>
      </c>
      <c r="AD69" s="177">
        <f t="shared" si="68"/>
        <v>0</v>
      </c>
    </row>
    <row r="70" spans="1:30" s="183" customFormat="1" ht="21" customHeight="1">
      <c r="A70" s="173"/>
      <c r="B70" s="115">
        <v>23</v>
      </c>
      <c r="C70" s="189" t="s">
        <v>107</v>
      </c>
      <c r="D70" s="103">
        <f t="shared" si="71"/>
        <v>512770</v>
      </c>
      <c r="E70" s="175">
        <v>0</v>
      </c>
      <c r="F70" s="176">
        <f>E70*F45</f>
        <v>0</v>
      </c>
      <c r="G70" s="177">
        <f t="shared" si="64"/>
        <v>0</v>
      </c>
      <c r="H70" s="175">
        <v>0</v>
      </c>
      <c r="I70" s="177">
        <f t="shared" si="64"/>
        <v>0</v>
      </c>
      <c r="J70" s="178">
        <v>0</v>
      </c>
      <c r="K70" s="103">
        <v>0</v>
      </c>
      <c r="L70" s="175">
        <v>0</v>
      </c>
      <c r="M70" s="179">
        <f t="shared" ref="M70" si="107">L70*M68</f>
        <v>0</v>
      </c>
      <c r="N70" s="114">
        <v>70</v>
      </c>
      <c r="O70" s="115">
        <v>173530</v>
      </c>
      <c r="P70" s="180">
        <v>0</v>
      </c>
      <c r="Q70" s="190">
        <f>P70*Q45</f>
        <v>0</v>
      </c>
      <c r="R70" s="114">
        <v>220</v>
      </c>
      <c r="S70" s="115">
        <v>339240</v>
      </c>
      <c r="T70" s="181">
        <f t="shared" si="66"/>
        <v>0</v>
      </c>
      <c r="U70" s="182">
        <v>0</v>
      </c>
      <c r="V70" s="177">
        <f t="shared" si="66"/>
        <v>0</v>
      </c>
      <c r="W70" s="182">
        <v>0</v>
      </c>
      <c r="X70" s="177">
        <f t="shared" ref="X70" si="108">W70*X68</f>
        <v>0</v>
      </c>
      <c r="Y70" s="182">
        <v>0</v>
      </c>
      <c r="Z70" s="177">
        <f t="shared" si="102"/>
        <v>0</v>
      </c>
      <c r="AA70" s="182">
        <v>0</v>
      </c>
      <c r="AB70" s="177">
        <f t="shared" si="68"/>
        <v>0</v>
      </c>
      <c r="AC70" s="182">
        <v>0</v>
      </c>
      <c r="AD70" s="177">
        <f t="shared" si="68"/>
        <v>0</v>
      </c>
    </row>
    <row r="71" spans="1:30" s="183" customFormat="1" ht="20.25" customHeight="1">
      <c r="A71" s="173"/>
      <c r="B71" s="115">
        <v>24</v>
      </c>
      <c r="C71" s="174" t="s">
        <v>108</v>
      </c>
      <c r="D71" s="103">
        <f t="shared" si="71"/>
        <v>141554</v>
      </c>
      <c r="E71" s="175">
        <v>0</v>
      </c>
      <c r="F71" s="176">
        <f>E71*F45</f>
        <v>0</v>
      </c>
      <c r="G71" s="177">
        <f t="shared" si="64"/>
        <v>0</v>
      </c>
      <c r="H71" s="175">
        <v>0</v>
      </c>
      <c r="I71" s="177">
        <f t="shared" si="64"/>
        <v>0</v>
      </c>
      <c r="J71" s="178">
        <v>0</v>
      </c>
      <c r="K71" s="103">
        <v>0</v>
      </c>
      <c r="L71" s="175">
        <v>0</v>
      </c>
      <c r="M71" s="179">
        <f t="shared" ref="M71" si="109">L71*M69</f>
        <v>0</v>
      </c>
      <c r="N71" s="114">
        <v>26</v>
      </c>
      <c r="O71" s="115">
        <v>64454</v>
      </c>
      <c r="P71" s="180">
        <v>0</v>
      </c>
      <c r="Q71" s="103">
        <f>P71*Q45</f>
        <v>0</v>
      </c>
      <c r="R71" s="114">
        <v>50</v>
      </c>
      <c r="S71" s="115">
        <v>77100</v>
      </c>
      <c r="T71" s="181">
        <f t="shared" si="66"/>
        <v>0</v>
      </c>
      <c r="U71" s="182">
        <v>0</v>
      </c>
      <c r="V71" s="177">
        <f t="shared" si="66"/>
        <v>0</v>
      </c>
      <c r="W71" s="182">
        <v>0</v>
      </c>
      <c r="X71" s="177">
        <f t="shared" ref="X71" si="110">W71*X69</f>
        <v>0</v>
      </c>
      <c r="Y71" s="182">
        <v>0</v>
      </c>
      <c r="Z71" s="177">
        <f t="shared" si="102"/>
        <v>0</v>
      </c>
      <c r="AA71" s="182">
        <v>0</v>
      </c>
      <c r="AB71" s="177">
        <f t="shared" si="68"/>
        <v>0</v>
      </c>
      <c r="AC71" s="182">
        <v>0</v>
      </c>
      <c r="AD71" s="177">
        <f t="shared" si="68"/>
        <v>0</v>
      </c>
    </row>
    <row r="72" spans="1:30" ht="31.5" customHeight="1">
      <c r="A72" s="55"/>
      <c r="B72" s="275" t="s">
        <v>65</v>
      </c>
      <c r="C72" s="272"/>
      <c r="D72" s="109">
        <f>SUM(D47:D71)</f>
        <v>9934962</v>
      </c>
      <c r="E72" s="109">
        <f t="shared" ref="E72:AD72" si="111">E71+E70+E69+E68+E67+E66+E65+E64+E63+E62+E61+E60+E59+E58+E57+E56+E55+E54+E53+E52+E51+E50+E49+E48+E47</f>
        <v>159</v>
      </c>
      <c r="F72" s="109">
        <f t="shared" si="111"/>
        <v>438840</v>
      </c>
      <c r="G72" s="109">
        <f t="shared" si="111"/>
        <v>0</v>
      </c>
      <c r="H72" s="109">
        <f t="shared" si="111"/>
        <v>0</v>
      </c>
      <c r="I72" s="109">
        <f t="shared" si="111"/>
        <v>0</v>
      </c>
      <c r="J72" s="109">
        <f t="shared" si="111"/>
        <v>0</v>
      </c>
      <c r="K72" s="109">
        <f t="shared" si="111"/>
        <v>0</v>
      </c>
      <c r="L72" s="109">
        <f t="shared" si="111"/>
        <v>0</v>
      </c>
      <c r="M72" s="109">
        <f t="shared" si="111"/>
        <v>0</v>
      </c>
      <c r="N72" s="109">
        <f t="shared" si="111"/>
        <v>1208</v>
      </c>
      <c r="O72" s="109">
        <f t="shared" si="111"/>
        <v>2994632</v>
      </c>
      <c r="P72" s="109">
        <f t="shared" si="111"/>
        <v>500</v>
      </c>
      <c r="Q72" s="109">
        <f t="shared" si="111"/>
        <v>958000</v>
      </c>
      <c r="R72" s="109">
        <f t="shared" si="111"/>
        <v>3595</v>
      </c>
      <c r="S72" s="109">
        <f t="shared" si="111"/>
        <v>5543490</v>
      </c>
      <c r="T72" s="109">
        <f t="shared" si="111"/>
        <v>0</v>
      </c>
      <c r="U72" s="109">
        <f t="shared" si="111"/>
        <v>0</v>
      </c>
      <c r="V72" s="109">
        <f t="shared" si="111"/>
        <v>0</v>
      </c>
      <c r="W72" s="109">
        <f t="shared" si="111"/>
        <v>0</v>
      </c>
      <c r="X72" s="109">
        <f t="shared" si="111"/>
        <v>0</v>
      </c>
      <c r="Y72" s="109">
        <f t="shared" si="111"/>
        <v>0</v>
      </c>
      <c r="Z72" s="109">
        <f t="shared" si="111"/>
        <v>0</v>
      </c>
      <c r="AA72" s="109">
        <f t="shared" si="111"/>
        <v>0</v>
      </c>
      <c r="AB72" s="109">
        <f t="shared" si="111"/>
        <v>0</v>
      </c>
      <c r="AC72" s="109">
        <f t="shared" si="111"/>
        <v>0</v>
      </c>
      <c r="AD72" s="109">
        <f t="shared" si="111"/>
        <v>0</v>
      </c>
    </row>
    <row r="73" spans="1:30" ht="13.5" customHeight="1">
      <c r="A73" s="55"/>
      <c r="B73" s="121"/>
      <c r="C73" s="122"/>
      <c r="D73" s="122"/>
      <c r="E73" s="122"/>
      <c r="F73" s="122"/>
      <c r="G73" s="122"/>
      <c r="H73" s="122"/>
      <c r="I73" s="122"/>
      <c r="J73" s="118"/>
      <c r="K73" s="119"/>
      <c r="L73" s="118"/>
      <c r="M73" s="118"/>
      <c r="N73" s="118"/>
      <c r="O73" s="118"/>
      <c r="P73" s="285"/>
      <c r="Q73" s="285"/>
      <c r="R73" s="285"/>
      <c r="S73" s="285"/>
      <c r="T73" s="285"/>
      <c r="U73" s="285"/>
      <c r="V73" s="285"/>
      <c r="W73" s="285"/>
      <c r="X73" s="285"/>
      <c r="Y73" s="285"/>
      <c r="Z73" s="285"/>
      <c r="AA73" s="285"/>
      <c r="AB73" s="285"/>
      <c r="AC73" s="285"/>
      <c r="AD73" s="285"/>
    </row>
    <row r="74" spans="1:30" ht="18" customHeight="1">
      <c r="A74" s="55"/>
      <c r="B74" s="124"/>
      <c r="C74" s="124"/>
      <c r="D74" s="124"/>
      <c r="E74" s="124"/>
      <c r="F74" s="124"/>
      <c r="G74" s="124"/>
      <c r="H74" s="123"/>
      <c r="I74" s="123"/>
      <c r="J74" s="118"/>
      <c r="K74" s="120"/>
      <c r="L74" s="118"/>
      <c r="M74" s="118"/>
      <c r="N74" s="118"/>
      <c r="O74" s="118"/>
      <c r="P74" s="286"/>
      <c r="Q74" s="286"/>
      <c r="R74" s="286"/>
      <c r="S74" s="286"/>
      <c r="T74" s="286"/>
      <c r="U74" s="286"/>
      <c r="V74" s="286"/>
      <c r="W74" s="286"/>
      <c r="X74" s="286"/>
      <c r="Y74" s="286"/>
      <c r="Z74" s="286"/>
      <c r="AA74" s="286"/>
      <c r="AB74" s="286"/>
      <c r="AC74" s="286"/>
      <c r="AD74" s="286"/>
    </row>
    <row r="75" spans="1:30" ht="16.5" customHeight="1">
      <c r="A75" s="55"/>
      <c r="B75" s="284"/>
      <c r="C75" s="284"/>
      <c r="D75" s="284"/>
      <c r="E75" s="284"/>
      <c r="F75" s="284"/>
      <c r="G75" s="284"/>
      <c r="H75" s="123"/>
      <c r="I75" s="123"/>
      <c r="J75" s="118"/>
      <c r="K75" s="118"/>
      <c r="L75" s="118"/>
      <c r="M75" s="118"/>
      <c r="N75" s="118"/>
      <c r="O75" s="118"/>
      <c r="P75" s="286"/>
      <c r="Q75" s="286"/>
      <c r="R75" s="286"/>
      <c r="S75" s="286"/>
      <c r="T75" s="286"/>
      <c r="U75" s="286"/>
      <c r="V75" s="286"/>
      <c r="W75" s="286"/>
      <c r="X75" s="286"/>
      <c r="Y75" s="286"/>
      <c r="Z75" s="286"/>
      <c r="AA75" s="286"/>
      <c r="AB75" s="286"/>
      <c r="AC75" s="286"/>
      <c r="AD75" s="286"/>
    </row>
    <row r="76" spans="1:30" ht="17.25" customHeight="1">
      <c r="A76" s="55"/>
      <c r="B76" s="284"/>
      <c r="C76" s="284"/>
      <c r="D76" s="284"/>
      <c r="E76" s="284"/>
      <c r="F76" s="284"/>
      <c r="G76" s="284"/>
      <c r="H76" s="118"/>
      <c r="I76" s="118"/>
      <c r="J76" s="118"/>
      <c r="K76" s="118"/>
      <c r="L76" s="118"/>
      <c r="M76" s="118"/>
      <c r="N76" s="118"/>
      <c r="O76" s="118"/>
      <c r="P76" s="278"/>
      <c r="Q76" s="278"/>
      <c r="R76" s="278"/>
      <c r="S76" s="278"/>
      <c r="T76" s="278"/>
      <c r="U76" s="278"/>
      <c r="V76" s="278"/>
      <c r="W76" s="278"/>
      <c r="X76" s="278"/>
      <c r="Y76" s="278"/>
      <c r="Z76" s="278"/>
      <c r="AA76" s="278"/>
      <c r="AB76" s="278"/>
      <c r="AC76" s="278"/>
      <c r="AD76" s="278"/>
    </row>
  </sheetData>
  <mergeCells count="77">
    <mergeCell ref="T5:AD5"/>
    <mergeCell ref="R5:S5"/>
    <mergeCell ref="E5:Q5"/>
    <mergeCell ref="H24:K24"/>
    <mergeCell ref="A2:AD3"/>
    <mergeCell ref="U23:AD23"/>
    <mergeCell ref="T23:T25"/>
    <mergeCell ref="J25:K25"/>
    <mergeCell ref="H25:I25"/>
    <mergeCell ref="W24:X25"/>
    <mergeCell ref="U24:V25"/>
    <mergeCell ref="R24:S25"/>
    <mergeCell ref="E23:Q23"/>
    <mergeCell ref="D23:D25"/>
    <mergeCell ref="U6:V7"/>
    <mergeCell ref="B5:B8"/>
    <mergeCell ref="C5:C8"/>
    <mergeCell ref="D5:D7"/>
    <mergeCell ref="E6:F7"/>
    <mergeCell ref="G6:G7"/>
    <mergeCell ref="H7:I7"/>
    <mergeCell ref="J7:K7"/>
    <mergeCell ref="H6:K6"/>
    <mergeCell ref="AA6:AB7"/>
    <mergeCell ref="AC6:AD7"/>
    <mergeCell ref="T6:T7"/>
    <mergeCell ref="L24:M25"/>
    <mergeCell ref="N24:O25"/>
    <mergeCell ref="AC24:AD25"/>
    <mergeCell ref="AA24:AB25"/>
    <mergeCell ref="L6:M7"/>
    <mergeCell ref="N6:O7"/>
    <mergeCell ref="P6:Q7"/>
    <mergeCell ref="R6:S7"/>
    <mergeCell ref="W6:X7"/>
    <mergeCell ref="Y6:Z7"/>
    <mergeCell ref="B10:C10"/>
    <mergeCell ref="B11:C11"/>
    <mergeCell ref="B22:C22"/>
    <mergeCell ref="Y24:Z25"/>
    <mergeCell ref="C40:C43"/>
    <mergeCell ref="B23:B26"/>
    <mergeCell ref="C23:C26"/>
    <mergeCell ref="B39:C39"/>
    <mergeCell ref="B28:C28"/>
    <mergeCell ref="B29:C29"/>
    <mergeCell ref="P24:Q25"/>
    <mergeCell ref="R23:S23"/>
    <mergeCell ref="E24:F25"/>
    <mergeCell ref="G24:G25"/>
    <mergeCell ref="D40:D42"/>
    <mergeCell ref="T40:AD40"/>
    <mergeCell ref="T41:T42"/>
    <mergeCell ref="U41:V42"/>
    <mergeCell ref="W41:X42"/>
    <mergeCell ref="B40:B43"/>
    <mergeCell ref="E41:F42"/>
    <mergeCell ref="G41:G42"/>
    <mergeCell ref="H41:K41"/>
    <mergeCell ref="L41:M42"/>
    <mergeCell ref="E40:S40"/>
    <mergeCell ref="B75:G75"/>
    <mergeCell ref="B76:G76"/>
    <mergeCell ref="P76:AD76"/>
    <mergeCell ref="P73:AD75"/>
    <mergeCell ref="Z1:AC1"/>
    <mergeCell ref="B46:C46"/>
    <mergeCell ref="B72:C72"/>
    <mergeCell ref="Y41:Z42"/>
    <mergeCell ref="AA41:AB42"/>
    <mergeCell ref="AC41:AD42"/>
    <mergeCell ref="H42:I42"/>
    <mergeCell ref="J42:K42"/>
    <mergeCell ref="B45:C45"/>
    <mergeCell ref="N41:O42"/>
    <mergeCell ref="P41:Q42"/>
    <mergeCell ref="R41:S42"/>
  </mergeCells>
  <pageMargins left="1.4173228346456694" right="0.23622047244094491" top="0.74803149606299213" bottom="0.74803149606299213" header="0.31496062992125984" footer="0.31496062992125984"/>
  <pageSetup paperSize="9" scale="78" fitToHeight="3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Лист1</vt:lpstr>
      <vt:lpstr>Лист2</vt:lpstr>
      <vt:lpstr>Лист3</vt:lpstr>
      <vt:lpstr>Лист1!Область_печати</vt:lpstr>
      <vt:lpstr>Лист2!Область_печати</vt:lpstr>
      <vt:lpstr>Лист3!Область_печати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2019-02-19T13:58:55Z</dcterms:modified>
</cp:coreProperties>
</file>